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<sst xmlns="http://schemas.openxmlformats.org/spreadsheetml/2006/main" count="389" uniqueCount="202">
  <si>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</si>
  <si>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</si>
  <si>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</si>
  <si>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</si>
  <si>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</si>
  <si>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</si>
  <si>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</si>
  <si>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</si>
  <si>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</si>
  <si>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</si>
  <si>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</si>
  <si>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</si>
  <si>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</si>
  <si>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</si>
  <si>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</si>
  <si>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</si>
  <si>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</si>
  <si>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</si>
  <si>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</si>
  <si>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</si>
  <si>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</si>
  <si>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</si>
  <si>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</si>
  <si>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</si>
  <si>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</si>
  <si>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</si>
  <si>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</si>
  <si>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</si>
  <si>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</si>
  <si>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</si>
  <si>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</si>
  <si>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</si>
  <si>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</si>
  <si>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</si>
  <si>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</si>
  <si>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</si>
  <si>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</si>
  <si>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</si>
  <si>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</si>
  <si>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</si>
  <si>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</si>
  <si>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</si>
  <si>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</si>
  <si>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</si>
  <si>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</si>
  <si>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</si>
  <si>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</si>
  <si>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</si>
  <si>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</si>
  <si>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</si>
  <si>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</si>
  <si>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</si>
  <si>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</si>
  <si>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</si>
  <si>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</si>
  <si>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</si>
  <si>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</si>
  <si>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</si>
  <si>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</si>
  <si>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</si>
  <si>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</si>
  <si>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</si>
  <si>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</si>
  <si>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</si>
  <si>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</si>
  <si>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</si>
  <si>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</si>
  <si>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</si>
  <si>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</si>
  <si>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</si>
  <si>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</si>
  <si>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</si>
  <si>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</si>
  <si>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</si>
  <si>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</si>
  <si>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</si>
  <si>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</si>
  <si>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</si>
  <si>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</si>
  <si>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</si>
  <si>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</si>
  <si>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</si>
  <si>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</si>
  <si>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</si>
  <si>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</si>
  <si>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</si>
  <si>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</si>
  <si>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</si>
  <si>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</si>
  <si>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</si>
  <si>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</si>
  <si>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</si>
  <si>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</si>
  <si>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</si>
  <si>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</si>
  <si>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</si>
  <si>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</si>
  <si>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</si>
  <si>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</si>
  <si>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</si>
  <si>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</si>
  <si>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</si>
  <si>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</si>
  <si>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</si>
  <si>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</si>
  <si>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</si>
  <si>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</si>
  <si>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</si>
  <si>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</si>
  <si>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</si>
  <si>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</si>
  <si>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</si>
  <si>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</si>
  <si>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</si>
  <si>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</si>
  <si>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</si>
  <si>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</si>
  <si>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</si>
  <si>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</si>
  <si>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</si>
  <si>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</si>
  <si>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</si>
  <si>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</si>
  <si>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</si>
  <si>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</si>
  <si>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</si>
  <si>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</si>
  <si>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</si>
  <si>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</si>
  <si>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</si>
  <si>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</si>
  <si>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</si>
  <si>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</si>
  <si>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</si>
  <si>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</si>
  <si>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</si>
  <si>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</si>
  <si>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</si>
  <si>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</si>
  <si>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</si>
  <si>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</si>
  <si>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</si>
  <si>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</si>
  <si>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</si>
  <si>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</si>
  <si>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</si>
  <si>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</si>
  <si>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</si>
  <si>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</si>
  <si>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</si>
  <si>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</si>
  <si>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</si>
  <si>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</si>
  <si>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</si>
  <si>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</si>
  <si>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</si>
  <si>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</si>
  <si>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</si>
  <si>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</si>
  <si>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</si>
  <si>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</si>
  <si>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</si>
  <si>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</si>
  <si>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</si>
  <si>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</si>
  <si>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</si>
  <si>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</si>
  <si>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</si>
  <si>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</si>
  <si>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</si>
  <si>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</si>
  <si>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</si>
  <si>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</si>
  <si>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</si>
  <si>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</si>
  <si>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</si>
  <si>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</si>
  <si>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</si>
  <si>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</si>
  <si>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</si>
  <si>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</si>
  <si>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</si>
  <si>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</si>
  <si>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Код валюты задолженности</t>
  </si>
  <si>
    <t>Код государства регистрации</t>
  </si>
  <si>
    <t>Филиал "Корпоративный" ПАО "Совкомбанк"</t>
  </si>
  <si>
    <t>85 дней</t>
  </si>
  <si>
    <t>да</t>
  </si>
  <si>
    <t>начисленные проценты</t>
  </si>
  <si>
    <t>119991, Москва, ул.Вавилова, дом 24</t>
  </si>
  <si>
    <t>окончание срока депозита</t>
  </si>
  <si>
    <t>0963</t>
  </si>
  <si>
    <t>0010</t>
  </si>
  <si>
    <t>ruАА, Кредитное рейтинговое агентство «Эксперт РА»</t>
  </si>
  <si>
    <t>Депозитный договор №БВ-Ю-810/1100-4914873/1-22</t>
  </si>
  <si>
    <t>Аванкор ООО</t>
  </si>
  <si>
    <t>Услуга сопровождения ПО</t>
  </si>
  <si>
    <t xml:space="preserve">Договор №ТП-ПФ-2022/11 от 15.02.2022г. </t>
  </si>
  <si>
    <t>1077760329305</t>
  </si>
  <si>
    <t>г. Москва, Большая Почтовая 26, стр1</t>
  </si>
  <si>
    <t>Резерв на оплату аудиторских услуг</t>
  </si>
  <si>
    <t>В соответствии со стандартами МСФО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</si>
</sst>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top"/>
    </xf>
    <xf numFmtId="2" fontId="4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7">
      <selection activeCell="F28" sqref="F2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8" t="s">
        <v>181</v>
      </c>
      <c r="C1" s="88"/>
      <c r="D1" s="88"/>
      <c r="E1" s="88"/>
      <c r="F1" s="88"/>
    </row>
    <row r="2" spans="2:6" ht="91.5" customHeight="1">
      <c r="B2" s="88" t="s">
        <v>182</v>
      </c>
      <c r="C2" s="88"/>
      <c r="D2" s="88"/>
      <c r="E2" s="88"/>
      <c r="F2" s="88"/>
    </row>
    <row r="3" spans="2:6" ht="15" customHeight="1">
      <c r="B3" s="88"/>
      <c r="C3" s="88"/>
      <c r="D3" s="88"/>
      <c r="E3" s="88"/>
      <c r="F3" s="88"/>
    </row>
    <row r="4" spans="2:18" ht="54.75" customHeight="1">
      <c r="B4" s="89" t="s">
        <v>0</v>
      </c>
      <c r="C4" s="89"/>
      <c r="D4" s="89"/>
      <c r="E4" s="89"/>
      <c r="F4" s="89"/>
      <c r="G4" s="89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44926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90" t="s">
        <v>6</v>
      </c>
      <c r="C22" s="91"/>
      <c r="D22" s="9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53">
        <f>D24+D25</f>
        <v>34355837.83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53">
        <v>855837.83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53">
        <v>33500000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327106.85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2">
        <f>D23+D39</f>
        <v>34682944.68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90" t="s">
        <v>165</v>
      </c>
      <c r="C41" s="91"/>
      <c r="D41" s="9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77">
        <v>4039143.64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90" t="s">
        <v>14</v>
      </c>
      <c r="C43" s="91"/>
      <c r="D43" s="9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7">
        <f>D40-D42</f>
        <v>30643801.04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8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90" t="s">
        <v>17</v>
      </c>
      <c r="C46" s="91"/>
      <c r="D46" s="92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21474588.794792</v>
      </c>
      <c r="E47" s="4"/>
      <c r="F47" s="4"/>
      <c r="G47" s="4"/>
      <c r="H47" s="4"/>
      <c r="I47" s="4"/>
      <c r="J47" s="4"/>
      <c r="K47" s="85">
        <v>10372943973.96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3" t="s">
        <v>166</v>
      </c>
      <c r="D48" s="9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5"/>
      <c r="D49" s="9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E1">
      <selection activeCell="J5" sqref="J5"/>
    </sheetView>
  </sheetViews>
  <sheetFormatPr defaultColWidth="9.140625" defaultRowHeight="15"/>
  <cols>
    <col min="1" max="1" width="19.421875" style="0" customWidth="1"/>
    <col min="2" max="2" width="22.00390625" style="0" customWidth="1"/>
    <col min="3" max="3" width="43.00390625" style="0" customWidth="1"/>
    <col min="4" max="4" width="13.57421875" style="0" customWidth="1"/>
    <col min="5" max="5" width="13.8515625" style="0" customWidth="1"/>
    <col min="6" max="6" width="32.57421875" style="0" customWidth="1"/>
    <col min="7" max="7" width="33.140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48" customHeight="1" thickBot="1">
      <c r="A5" s="7">
        <v>1</v>
      </c>
      <c r="B5" s="46" t="s">
        <v>188</v>
      </c>
      <c r="C5" s="46" t="s">
        <v>194</v>
      </c>
      <c r="D5" s="76">
        <v>44895</v>
      </c>
      <c r="E5" s="40">
        <v>44967</v>
      </c>
      <c r="F5" s="46" t="s">
        <v>185</v>
      </c>
      <c r="G5" s="40" t="s">
        <v>189</v>
      </c>
      <c r="H5" s="73">
        <v>1144400000425</v>
      </c>
      <c r="I5" s="53">
        <v>327106.85</v>
      </c>
      <c r="J5" s="53">
        <v>327106.85</v>
      </c>
      <c r="K5" s="80" t="s">
        <v>190</v>
      </c>
      <c r="L5" s="54">
        <f>ROUND(J5/'Приложение 1'!$D$40*100,2)</f>
        <v>0.94</v>
      </c>
      <c r="M5" s="75" t="s">
        <v>193</v>
      </c>
      <c r="N5" s="80" t="s">
        <v>167</v>
      </c>
      <c r="O5" s="48"/>
    </row>
    <row r="6" spans="1:15" ht="15.75" thickBot="1">
      <c r="A6" s="7"/>
      <c r="B6" s="46"/>
      <c r="C6" s="46"/>
      <c r="D6" s="76"/>
      <c r="E6" s="40"/>
      <c r="F6" s="46"/>
      <c r="G6" s="40"/>
      <c r="H6" s="73"/>
      <c r="I6" s="53"/>
      <c r="J6" s="53"/>
      <c r="K6" s="80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327106.85</v>
      </c>
      <c r="J11" s="53">
        <f>J5+J6</f>
        <v>327106.85</v>
      </c>
      <c r="K11" s="48"/>
      <c r="L11" s="54">
        <f>L5</f>
        <v>0.94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6.140625" style="0" customWidth="1"/>
    <col min="2" max="2" width="22.8515625" style="0" customWidth="1"/>
    <col min="3" max="3" width="26.57421875" style="0" customWidth="1"/>
    <col min="4" max="4" width="16.5742187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101" t="s">
        <v>64</v>
      </c>
      <c r="B1" s="101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183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184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14.25" customHeight="1" thickBot="1">
      <c r="A7" s="43"/>
      <c r="B7" s="46"/>
      <c r="C7" s="46"/>
      <c r="D7" s="46"/>
      <c r="E7" s="76"/>
      <c r="F7" s="46"/>
      <c r="G7" s="46"/>
      <c r="H7" s="78"/>
      <c r="I7" s="78"/>
      <c r="J7" s="75"/>
      <c r="K7" s="75"/>
    </row>
    <row r="8" spans="1:11" ht="14.25" customHeight="1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4.25" customHeight="1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41">
        <f>H7</f>
        <v>0</v>
      </c>
      <c r="I10" s="41">
        <f>I7</f>
        <v>0</v>
      </c>
      <c r="J10" s="41">
        <f>J7</f>
        <v>0</v>
      </c>
      <c r="K10" s="48"/>
    </row>
    <row r="13" ht="15">
      <c r="J13" s="81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0.7109375" style="0" customWidth="1"/>
    <col min="2" max="2" width="44.00390625" style="0" customWidth="1"/>
    <col min="3" max="3" width="31.8515625" style="0" customWidth="1"/>
    <col min="4" max="4" width="17.00390625" style="0" customWidth="1"/>
    <col min="5" max="5" width="22.7109375" style="0" customWidth="1"/>
    <col min="6" max="6" width="22.28125" style="0" customWidth="1"/>
    <col min="7" max="7" width="25.00390625" style="0" customWidth="1"/>
    <col min="8" max="8" width="18.28125" style="0" customWidth="1"/>
    <col min="9" max="9" width="18.28125" style="55" customWidth="1"/>
    <col min="10" max="10" width="18.7109375" style="55" customWidth="1"/>
    <col min="11" max="11" width="15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30.75" thickBot="1">
      <c r="A5" s="7">
        <v>1</v>
      </c>
      <c r="B5" s="8" t="s">
        <v>196</v>
      </c>
      <c r="C5" s="8" t="s">
        <v>197</v>
      </c>
      <c r="D5" s="76">
        <v>44957</v>
      </c>
      <c r="E5" s="8" t="s">
        <v>195</v>
      </c>
      <c r="F5" s="8" t="s">
        <v>199</v>
      </c>
      <c r="G5" s="68" t="s">
        <v>198</v>
      </c>
      <c r="H5" s="41">
        <v>15600</v>
      </c>
      <c r="I5" s="41">
        <v>15600</v>
      </c>
      <c r="J5" s="87">
        <f>ROUND(H5/'Приложение 1'!$D$42*100,2)</f>
        <v>0.39</v>
      </c>
      <c r="K5" s="48"/>
    </row>
    <row r="6" spans="1:11" ht="15.75" thickBot="1">
      <c r="A6" s="7"/>
      <c r="B6" s="8"/>
      <c r="C6" s="8"/>
      <c r="D6" s="76"/>
      <c r="E6" s="8"/>
      <c r="F6" s="8"/>
      <c r="G6" s="68"/>
      <c r="H6" s="41"/>
      <c r="I6" s="41"/>
      <c r="J6" s="86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 t="s">
        <v>32</v>
      </c>
      <c r="B8" s="8"/>
      <c r="C8" s="8"/>
      <c r="D8" s="8"/>
      <c r="E8" s="8"/>
      <c r="F8" s="8"/>
      <c r="G8" s="8"/>
      <c r="H8" s="77">
        <f>H5+H6</f>
        <v>15600</v>
      </c>
      <c r="I8" s="77">
        <f>I5+I6</f>
        <v>15600</v>
      </c>
      <c r="J8" s="77">
        <f>J5+J6</f>
        <v>0.39</v>
      </c>
      <c r="K8" s="48"/>
    </row>
    <row r="11" spans="9:10" ht="15">
      <c r="I11" s="81"/>
      <c r="J11" s="56"/>
    </row>
    <row r="12" ht="15">
      <c r="J12" s="56"/>
    </row>
    <row r="13" spans="7:11" ht="15">
      <c r="G13" s="69"/>
      <c r="J13" s="56"/>
      <c r="K13"/>
    </row>
    <row r="14" spans="7:11" ht="15">
      <c r="G14" s="70"/>
      <c r="J14" s="56"/>
      <c r="K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3.421875" style="0" customWidth="1"/>
    <col min="2" max="2" width="34.281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3903543.64</v>
      </c>
      <c r="E5" s="62">
        <f>ROUND(D5/'Приложение 1'!$D$42*100,2)</f>
        <v>96.64</v>
      </c>
      <c r="F5" s="59"/>
      <c r="G5" s="59"/>
      <c r="I5" s="64"/>
      <c r="J5" s="60"/>
      <c r="K5" s="60"/>
    </row>
    <row r="6" spans="1:11" ht="30.75" thickBot="1">
      <c r="A6" s="61">
        <v>2</v>
      </c>
      <c r="B6" s="48" t="s">
        <v>200</v>
      </c>
      <c r="C6" s="8" t="s">
        <v>201</v>
      </c>
      <c r="D6" s="41">
        <v>120000</v>
      </c>
      <c r="E6" s="62">
        <f>ROUND(D6/'Приложение 1'!$D$42*100,2)</f>
        <v>2.97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4023543.64</v>
      </c>
      <c r="E8" s="62">
        <f>SUM(E5:E7)</f>
        <v>99.61</v>
      </c>
      <c r="F8" s="59"/>
      <c r="G8" s="59"/>
      <c r="H8" s="59"/>
      <c r="I8" s="64"/>
      <c r="J8" s="60"/>
      <c r="K8" s="60"/>
    </row>
    <row r="11" ht="15">
      <c r="E11" s="47"/>
    </row>
    <row r="12" ht="15">
      <c r="D12" s="82"/>
    </row>
    <row r="13" ht="15">
      <c r="D13" s="82"/>
    </row>
    <row r="14" ht="15">
      <c r="D14" s="82"/>
    </row>
    <row r="15" ht="15">
      <c r="D15" s="82"/>
    </row>
    <row r="16" ht="15">
      <c r="D16" s="82"/>
    </row>
    <row r="17" ht="15">
      <c r="D17" s="82"/>
    </row>
    <row r="18" ht="15">
      <c r="D18" s="82"/>
    </row>
    <row r="19" ht="15">
      <c r="D19" s="82"/>
    </row>
    <row r="20" ht="15">
      <c r="D20" s="8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E18" sqref="E18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9" t="s">
        <v>23</v>
      </c>
      <c r="B1" s="99"/>
      <c r="C1" s="99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718313.75</v>
      </c>
      <c r="I7" s="8" t="s">
        <v>167</v>
      </c>
      <c r="J7" s="54">
        <f>ROUND(H7/'Приложение 1'!$D$40*100,2)</f>
        <v>2.07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3">
        <v>1027700067328</v>
      </c>
      <c r="D8" s="46">
        <v>1326</v>
      </c>
      <c r="E8" s="74"/>
      <c r="F8" s="46">
        <v>643</v>
      </c>
      <c r="G8" s="46" t="s">
        <v>168</v>
      </c>
      <c r="H8" s="41">
        <v>54590.75</v>
      </c>
      <c r="I8" s="8" t="s">
        <v>167</v>
      </c>
      <c r="J8" s="54">
        <f>ROUND(H8/'Приложение 1'!$D$40*100,2)</f>
        <v>0.16</v>
      </c>
      <c r="K8" s="75" t="s">
        <v>180</v>
      </c>
      <c r="L8" s="8" t="s">
        <v>167</v>
      </c>
    </row>
    <row r="9" spans="1:12" ht="60.75" thickBot="1">
      <c r="A9" s="7">
        <v>3</v>
      </c>
      <c r="B9" s="14" t="s">
        <v>185</v>
      </c>
      <c r="C9" s="44">
        <v>1144400000425</v>
      </c>
      <c r="D9" s="84" t="s">
        <v>191</v>
      </c>
      <c r="E9" s="84" t="s">
        <v>192</v>
      </c>
      <c r="F9" s="8">
        <v>643</v>
      </c>
      <c r="G9" s="46" t="s">
        <v>168</v>
      </c>
      <c r="H9" s="41">
        <v>82933.33</v>
      </c>
      <c r="I9" s="8" t="s">
        <v>167</v>
      </c>
      <c r="J9" s="54">
        <f>ROUND(H9/'Приложение 1'!$D$40*100,2)</f>
        <v>0.24</v>
      </c>
      <c r="K9" s="75" t="s">
        <v>193</v>
      </c>
      <c r="L9" s="8" t="s">
        <v>167</v>
      </c>
    </row>
    <row r="10" spans="1:12" ht="15.75" thickBot="1">
      <c r="A10" s="13"/>
      <c r="B10" s="14"/>
      <c r="C10" s="14"/>
      <c r="D10" s="14"/>
      <c r="E10" s="14"/>
      <c r="F10" s="8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H7+H8+H9</f>
        <v>855837.83</v>
      </c>
      <c r="I11" s="8"/>
      <c r="J11" s="54">
        <f>J7+J8+J9</f>
        <v>2.4699999999999998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10" ht="15">
      <c r="B17" s="37"/>
      <c r="C17" s="37"/>
      <c r="J17" s="4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="85" zoomScaleNormal="85" zoomScalePageLayoutView="0" workbookViewId="0" topLeftCell="A1">
      <selection activeCell="K5" sqref="K5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60.75" thickBot="1">
      <c r="A5" s="7">
        <v>1</v>
      </c>
      <c r="B5" s="8" t="s">
        <v>185</v>
      </c>
      <c r="C5" s="73">
        <v>1144400000425</v>
      </c>
      <c r="D5" s="83" t="s">
        <v>191</v>
      </c>
      <c r="E5" s="83" t="s">
        <v>192</v>
      </c>
      <c r="F5" s="46">
        <v>643</v>
      </c>
      <c r="G5" s="76">
        <v>44881</v>
      </c>
      <c r="H5" s="41" t="s">
        <v>194</v>
      </c>
      <c r="I5" s="8" t="s">
        <v>167</v>
      </c>
      <c r="J5" s="71">
        <v>44967</v>
      </c>
      <c r="K5" s="77">
        <v>33500000</v>
      </c>
      <c r="L5" s="8" t="s">
        <v>186</v>
      </c>
      <c r="M5" s="66">
        <v>8.1</v>
      </c>
      <c r="N5" s="8" t="s">
        <v>187</v>
      </c>
      <c r="O5" s="45">
        <f>ROUND(K5/'Приложение 1'!$D$40*100,2)</f>
        <v>96.59</v>
      </c>
      <c r="P5" s="75" t="s">
        <v>193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79"/>
      <c r="N6" s="8"/>
      <c r="O6" s="8"/>
      <c r="P6" s="8"/>
      <c r="Q6" s="8"/>
    </row>
    <row r="7" spans="1:17" ht="15.75" thickBot="1">
      <c r="A7" s="7"/>
      <c r="B7" s="8"/>
      <c r="C7" s="73"/>
      <c r="D7" s="8"/>
      <c r="E7" s="8"/>
      <c r="F7" s="8"/>
      <c r="G7" s="40"/>
      <c r="H7" s="48"/>
      <c r="I7" s="8"/>
      <c r="J7" s="40"/>
      <c r="K7" s="77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78">
        <f>K5+K7</f>
        <v>33500000</v>
      </c>
      <c r="L13" s="8"/>
      <c r="M13" s="8"/>
      <c r="N13" s="8"/>
      <c r="O13" s="45">
        <f>O5</f>
        <v>96.59</v>
      </c>
      <c r="P13" s="8"/>
      <c r="Q13" s="8"/>
    </row>
    <row r="18" ht="15">
      <c r="H18" s="55"/>
    </row>
    <row r="19" ht="15">
      <c r="O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100" t="s">
        <v>103</v>
      </c>
      <c r="B1" s="100"/>
      <c r="C1" s="100"/>
      <c r="D1" s="100"/>
      <c r="E1" s="100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2023-01-20T17:33:07Z</dcterms:modified>
  <cp:category/>
  <cp:version/>
  <cp:contentType/>
  <cp:contentStatus/>
</cp:coreProperties>
</file>