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685" tabRatio="693" activeTab="16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<sst xmlns="http://schemas.openxmlformats.org/spreadsheetml/2006/main" count="372" uniqueCount="191">
  <si>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</si>
  <si>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</si>
  <si>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</si>
  <si>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</si>
  <si>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</si>
  <si>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</si>
  <si>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</si>
  <si>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</si>
  <si>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</si>
  <si>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</si>
  <si>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</si>
  <si>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</si>
  <si>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</si>
  <si>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</si>
  <si>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</si>
  <si>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</si>
  <si>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</si>
  <si>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</si>
  <si>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</si>
  <si>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</si>
  <si>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</si>
  <si>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</si>
  <si>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</si>
  <si>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</si>
  <si>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</si>
  <si>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</si>
  <si>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</si>
  <si>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</si>
  <si>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</si>
  <si>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</si>
  <si>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</si>
  <si>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</si>
  <si>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</si>
  <si>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</si>
  <si>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</si>
  <si>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</si>
  <si>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</si>
  <si>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</si>
  <si>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</si>
  <si>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</si>
  <si>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</si>
  <si>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</si>
  <si>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</si>
  <si>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</si>
  <si>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</si>
  <si>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</si>
  <si>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</si>
  <si>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</si>
  <si>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</si>
  <si>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</si>
  <si>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</si>
  <si>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</si>
  <si>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</si>
  <si>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</si>
  <si>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</si>
  <si>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</si>
  <si>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</si>
  <si>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</si>
  <si>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</si>
  <si>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</si>
  <si>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</si>
  <si>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</si>
  <si>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</si>
  <si>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</si>
  <si>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</si>
  <si>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</si>
  <si>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</si>
  <si>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</si>
  <si>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</si>
  <si>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</si>
  <si>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</si>
  <si>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</si>
  <si>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</si>
  <si>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</si>
  <si>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</si>
  <si>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</si>
  <si>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</si>
  <si>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</si>
  <si>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</si>
  <si>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</si>
  <si>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</si>
  <si>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</si>
  <si>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</si>
  <si>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</si>
  <si>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</si>
  <si>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</si>
  <si>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</si>
  <si>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</si>
  <si>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</si>
  <si>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</si>
  <si>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</si>
  <si>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</si>
  <si>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</si>
  <si>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</si>
  <si>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</si>
  <si>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</si>
  <si>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</si>
  <si>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</si>
  <si>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</si>
  <si>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</si>
  <si>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</si>
  <si>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</si>
  <si>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</si>
  <si>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</si>
  <si>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</si>
  <si>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</si>
  <si>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</si>
  <si>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</si>
  <si>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</si>
  <si>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</si>
  <si>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</si>
  <si>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</si>
  <si>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</si>
  <si>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</si>
  <si>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</si>
  <si>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</si>
  <si>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</si>
  <si>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</si>
  <si>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</si>
  <si>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</si>
  <si>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</si>
  <si>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</si>
  <si>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</si>
  <si>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</si>
  <si>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</si>
  <si>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</si>
  <si>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</si>
  <si>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</si>
  <si>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</si>
  <si>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</si>
  <si>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</si>
  <si>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</si>
  <si>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</si>
  <si>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</si>
  <si>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</si>
  <si>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</si>
  <si>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</si>
  <si>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</si>
  <si>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</si>
  <si>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</si>
  <si>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</si>
  <si>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</si>
  <si>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</si>
  <si>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</si>
  <si>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</si>
  <si>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</si>
  <si>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</si>
  <si>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</si>
  <si>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</si>
  <si>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</si>
  <si>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</si>
  <si>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</si>
  <si>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</si>
  <si>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</si>
  <si>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</si>
  <si>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</si>
  <si>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</si>
  <si>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</si>
  <si>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</si>
  <si>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</si>
  <si>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</si>
  <si>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</si>
  <si>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</si>
  <si>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</si>
  <si>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</si>
  <si>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</si>
  <si>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</si>
  <si>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</si>
  <si>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</si>
  <si>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Банк ВТБ (ПАО)</t>
  </si>
  <si>
    <t>проценты по депозиту</t>
  </si>
  <si>
    <t>Москва</t>
  </si>
  <si>
    <t>90 дней</t>
  </si>
  <si>
    <t>ГСД17-8002-2</t>
  </si>
  <si>
    <t>договор ГСД 17-8002-2</t>
  </si>
  <si>
    <t>ruAAA, кредитное рейтинговое агентство АО "Эксперт РА"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</si>
  <si>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</si>
  <si>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</si>
  <si>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</si>
  <si>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</si>
  <si>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</si>
  <si>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</si>
  <si>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</si>
  <si>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</si>
  <si>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Дополнительный офис №16 «Земляной вал» Банка ВТБ (ПАО)</t>
  </si>
  <si>
    <t>Разработка программ</t>
  </si>
  <si>
    <t>Договор б/н от 10.05.2012</t>
  </si>
  <si>
    <t>ООО Софт-лидер</t>
  </si>
  <si>
    <t>121099, Москва г, переулок Проточный, дом № 6, офис 4</t>
  </si>
  <si>
    <t>1127746248178</t>
  </si>
  <si>
    <t>по договору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</si>
</sst>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79"/>
  <sheetViews>
    <sheetView zoomScalePageLayoutView="0" workbookViewId="0" topLeftCell="A4">
      <selection activeCell="E14" sqref="E14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18" ht="54.75" customHeight="1">
      <c r="B1" s="81" t="s">
        <v>0</v>
      </c>
      <c r="C1" s="81"/>
      <c r="D1" s="81"/>
      <c r="E1" s="81"/>
      <c r="F1" s="81"/>
      <c r="G1" s="81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 t="s">
        <v>96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.75" thickBo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30.75" thickBot="1">
      <c r="B5" s="5" t="s">
        <v>1</v>
      </c>
      <c r="C5" s="6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.75" thickBot="1">
      <c r="B6" s="7">
        <v>1</v>
      </c>
      <c r="C6" s="8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60.75" thickBot="1">
      <c r="B7" s="7" t="s">
        <v>182</v>
      </c>
      <c r="C7" s="8" t="s">
        <v>183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">
      <c r="B8" s="1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">
      <c r="B9" s="2" t="s">
        <v>97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 thickBo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.75" thickBot="1">
      <c r="B11" s="5" t="s">
        <v>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.75" thickBot="1">
      <c r="B12" s="7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9">
        <v>43799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">
      <c r="B15" s="2" t="s">
        <v>98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4"/>
      <c r="C16" s="4"/>
      <c r="D16" s="10" t="s">
        <v>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30">
      <c r="B17" s="11" t="s">
        <v>5</v>
      </c>
      <c r="C17" s="12" t="s">
        <v>21</v>
      </c>
      <c r="D17" s="12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.75" thickBot="1">
      <c r="B18" s="7">
        <v>1</v>
      </c>
      <c r="C18" s="8">
        <v>2</v>
      </c>
      <c r="D18" s="8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31.5" customHeight="1" thickBot="1">
      <c r="B19" s="82" t="s">
        <v>6</v>
      </c>
      <c r="C19" s="83"/>
      <c r="D19" s="8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15.75" thickBot="1">
      <c r="B20" s="13" t="s">
        <v>7</v>
      </c>
      <c r="C20" s="26" t="s">
        <v>146</v>
      </c>
      <c r="D20" s="76">
        <f>D21+D22</f>
        <v>31475646.45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45.75" thickBot="1">
      <c r="B21" s="15" t="s">
        <v>147</v>
      </c>
      <c r="C21" s="25" t="s">
        <v>148</v>
      </c>
      <c r="D21" s="77">
        <v>1475646.45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0.75" thickBot="1">
      <c r="B22" s="23" t="s">
        <v>149</v>
      </c>
      <c r="C22" s="39" t="s">
        <v>150</v>
      </c>
      <c r="D22" s="77">
        <v>30000000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8</v>
      </c>
      <c r="C23" s="25" t="s">
        <v>151</v>
      </c>
      <c r="D23" s="4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30.75" thickBot="1">
      <c r="B24" s="15" t="s">
        <v>153</v>
      </c>
      <c r="C24" s="25" t="s">
        <v>152</v>
      </c>
      <c r="D24" s="4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45.75" thickBot="1">
      <c r="B25" s="23" t="s">
        <v>154</v>
      </c>
      <c r="C25" s="25" t="s">
        <v>121</v>
      </c>
      <c r="D25" s="4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30.75" thickBot="1">
      <c r="B26" s="23" t="s">
        <v>157</v>
      </c>
      <c r="C26" s="22" t="s">
        <v>122</v>
      </c>
      <c r="D26" s="4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23" t="s">
        <v>156</v>
      </c>
      <c r="C27" s="22" t="s">
        <v>123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15.75" thickBot="1">
      <c r="B28" s="13" t="s">
        <v>155</v>
      </c>
      <c r="C28" s="22" t="s">
        <v>124</v>
      </c>
      <c r="D28" s="4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15" t="s">
        <v>158</v>
      </c>
      <c r="C29" s="22" t="s">
        <v>125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159</v>
      </c>
      <c r="C30" s="22" t="s">
        <v>126</v>
      </c>
      <c r="D30" s="41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30.75" thickBot="1">
      <c r="B31" s="15" t="s">
        <v>160</v>
      </c>
      <c r="C31" s="22" t="s">
        <v>127</v>
      </c>
      <c r="D31" s="4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15.75" thickBot="1">
      <c r="B32" s="13" t="s">
        <v>9</v>
      </c>
      <c r="C32" s="25" t="s">
        <v>161</v>
      </c>
      <c r="D32" s="41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15" t="s">
        <v>163</v>
      </c>
      <c r="C33" s="22" t="s">
        <v>128</v>
      </c>
      <c r="D33" s="4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23" t="s">
        <v>162</v>
      </c>
      <c r="C34" s="22" t="s">
        <v>129</v>
      </c>
      <c r="D34" s="41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10</v>
      </c>
      <c r="C35" s="25" t="s">
        <v>130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15.75" thickBot="1">
      <c r="B36" s="13" t="s">
        <v>11</v>
      </c>
      <c r="C36" s="25" t="s">
        <v>131</v>
      </c>
      <c r="D36" s="54">
        <v>226471.23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customHeight="1" thickBot="1">
      <c r="B37" s="19" t="s">
        <v>12</v>
      </c>
      <c r="C37" s="25" t="s">
        <v>132</v>
      </c>
      <c r="D37" s="78">
        <f>D20+D36</f>
        <v>31702117.68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82" t="s">
        <v>165</v>
      </c>
      <c r="C38" s="83"/>
      <c r="D38" s="8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13</v>
      </c>
      <c r="C39" s="26" t="s">
        <v>133</v>
      </c>
      <c r="D39" s="54">
        <v>709522.95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15.75" thickBot="1">
      <c r="B40" s="82" t="s">
        <v>14</v>
      </c>
      <c r="C40" s="83"/>
      <c r="D40" s="8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17" t="s">
        <v>15</v>
      </c>
      <c r="C41" s="16"/>
      <c r="D41" s="89">
        <f>D37-D39</f>
        <v>30992594.73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24" t="s">
        <v>16</v>
      </c>
      <c r="C42" s="25" t="s">
        <v>134</v>
      </c>
      <c r="D42" s="90"/>
      <c r="E42" s="4"/>
      <c r="F42" s="6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2" t="s">
        <v>17</v>
      </c>
      <c r="C43" s="83"/>
      <c r="D43" s="8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46.5" customHeight="1" thickBot="1">
      <c r="B44" s="38" t="s">
        <v>18</v>
      </c>
      <c r="C44" s="39" t="s">
        <v>135</v>
      </c>
      <c r="D44" s="41">
        <v>20000000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18.5" customHeight="1">
      <c r="B45" s="17" t="s">
        <v>19</v>
      </c>
      <c r="C45" s="85" t="s">
        <v>166</v>
      </c>
      <c r="D45" s="86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18" t="s">
        <v>20</v>
      </c>
      <c r="C46" s="87"/>
      <c r="D46" s="8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53" ht="99.75" customHeight="1"/>
    <row r="62" ht="108" customHeight="1"/>
    <row r="70" ht="120.75" customHeight="1"/>
    <row r="78" ht="135.75" customHeight="1"/>
    <row r="86" ht="120.75" customHeight="1"/>
    <row r="94" ht="96.75" customHeight="1"/>
    <row r="102" ht="111.75" customHeight="1"/>
    <row r="111" ht="111.75" customHeight="1"/>
    <row r="119" ht="111.75" customHeight="1"/>
    <row r="127" ht="105.75" customHeight="1"/>
    <row r="136" ht="89.25" customHeight="1"/>
    <row r="145" ht="102" customHeight="1"/>
    <row r="153" ht="90.75" customHeight="1"/>
    <row r="163" ht="63" customHeight="1"/>
    <row r="171" ht="60.75" customHeight="1"/>
    <row r="179" spans="2:18" ht="1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</sheetData>
  <sheetProtection/>
  <mergeCells count="7">
    <mergeCell ref="B1:G1"/>
    <mergeCell ref="B19:D19"/>
    <mergeCell ref="C45:D46"/>
    <mergeCell ref="B43:D43"/>
    <mergeCell ref="B38:D38"/>
    <mergeCell ref="B40:D40"/>
    <mergeCell ref="D41:D4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K18" sqref="K1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60.75" thickBot="1">
      <c r="A5" s="43">
        <v>1</v>
      </c>
      <c r="B5" s="8" t="s">
        <v>170</v>
      </c>
      <c r="C5" s="46" t="s">
        <v>174</v>
      </c>
      <c r="D5" s="75">
        <v>43753</v>
      </c>
      <c r="E5" s="75">
        <v>43843</v>
      </c>
      <c r="F5" s="8" t="s">
        <v>184</v>
      </c>
      <c r="G5" s="8" t="s">
        <v>171</v>
      </c>
      <c r="H5" s="44">
        <v>1027739609391</v>
      </c>
      <c r="I5" s="54">
        <v>30000000</v>
      </c>
      <c r="J5" s="54">
        <v>226471.23</v>
      </c>
      <c r="K5" s="48">
        <v>43843</v>
      </c>
      <c r="L5" s="55">
        <f>ROUND(J5/'Приложение 1'!D37*100,2)</f>
        <v>0.71</v>
      </c>
      <c r="M5" s="49" t="s">
        <v>175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30000000</v>
      </c>
      <c r="J13" s="54">
        <f>J5</f>
        <v>226471.23</v>
      </c>
      <c r="K13" s="49"/>
      <c r="L13" s="55">
        <f>L5</f>
        <v>0.71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3" t="s">
        <v>64</v>
      </c>
      <c r="B1" s="93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45.75" thickBot="1">
      <c r="A5" s="62">
        <v>1</v>
      </c>
      <c r="B5" s="73" t="s">
        <v>185</v>
      </c>
      <c r="C5" s="62" t="s">
        <v>186</v>
      </c>
      <c r="D5" s="74">
        <v>43811</v>
      </c>
      <c r="E5" s="8" t="s">
        <v>187</v>
      </c>
      <c r="F5" s="46" t="s">
        <v>188</v>
      </c>
      <c r="G5" s="70" t="s">
        <v>189</v>
      </c>
      <c r="H5" s="67">
        <v>400000</v>
      </c>
      <c r="I5" s="67">
        <v>400000</v>
      </c>
      <c r="J5" s="49">
        <f>ROUND(H5/'Приложение 1'!D39*100,2)</f>
        <v>56.38</v>
      </c>
      <c r="K5" s="49" t="s">
        <v>190</v>
      </c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49">
        <f>J5</f>
        <v>56.38</v>
      </c>
      <c r="K13" s="49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3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177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178</v>
      </c>
      <c r="C3" s="11" t="s">
        <v>179</v>
      </c>
      <c r="D3" s="11" t="s">
        <v>180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176</v>
      </c>
      <c r="C5" s="8" t="s">
        <v>181</v>
      </c>
      <c r="D5" s="41">
        <v>309522.95</v>
      </c>
      <c r="E5" s="63">
        <f>ROUND(D5/'Приложение 1'!$D$39*100,2)</f>
        <v>43.62</v>
      </c>
      <c r="F5" s="60"/>
      <c r="G5" s="60"/>
      <c r="I5" s="65"/>
      <c r="J5" s="61"/>
      <c r="K5" s="61"/>
    </row>
    <row r="6" spans="1:11" ht="15.75" thickBot="1">
      <c r="A6" s="79"/>
      <c r="B6" s="49"/>
      <c r="C6" s="49"/>
      <c r="D6" s="41"/>
      <c r="E6" s="80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41"/>
      <c r="E7" s="63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/>
      <c r="B12" s="8"/>
      <c r="C12" s="8"/>
      <c r="D12" s="8"/>
      <c r="E12" s="5"/>
      <c r="F12" s="60"/>
      <c r="G12" s="60"/>
      <c r="H12" s="60"/>
      <c r="I12" s="61"/>
      <c r="J12" s="61"/>
      <c r="K12" s="61"/>
    </row>
    <row r="13" spans="1:11" ht="15.75" thickBot="1">
      <c r="A13" s="7" t="s">
        <v>32</v>
      </c>
      <c r="B13" s="8"/>
      <c r="C13" s="8"/>
      <c r="D13" s="41">
        <f>SUM(D5:D12)</f>
        <v>309522.95</v>
      </c>
      <c r="E13" s="63">
        <f>SUM(E5:E12)</f>
        <v>43.62</v>
      </c>
      <c r="F13" s="60"/>
      <c r="G13" s="60"/>
      <c r="H13" s="60"/>
      <c r="I13" s="65"/>
      <c r="J13" s="61"/>
      <c r="K13" s="61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0"/>
  <sheetViews>
    <sheetView zoomScale="85" zoomScaleNormal="85" zoomScalePageLayoutView="0" workbookViewId="0" topLeftCell="A1">
      <selection activeCell="J7" sqref="J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1" t="s">
        <v>23</v>
      </c>
      <c r="B1" s="91"/>
      <c r="C1" s="91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60.75" thickBot="1">
      <c r="A7" s="7">
        <v>1</v>
      </c>
      <c r="B7" s="8" t="s">
        <v>169</v>
      </c>
      <c r="C7" s="44">
        <v>1027739609391</v>
      </c>
      <c r="D7" s="8">
        <v>1000</v>
      </c>
      <c r="E7" s="8" t="s">
        <v>184</v>
      </c>
      <c r="F7" s="8">
        <v>643</v>
      </c>
      <c r="G7" s="8" t="s">
        <v>168</v>
      </c>
      <c r="H7" s="41">
        <v>1475646.45</v>
      </c>
      <c r="I7" s="8" t="s">
        <v>167</v>
      </c>
      <c r="J7" s="45">
        <f>ROUND(H7/'Приложение 1'!D37*100,2)</f>
        <v>4.65</v>
      </c>
      <c r="K7" s="49" t="s">
        <v>175</v>
      </c>
      <c r="L7" s="8" t="s">
        <v>167</v>
      </c>
    </row>
    <row r="8" spans="1:12" ht="15.75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thickBot="1">
      <c r="A12" s="13" t="s">
        <v>32</v>
      </c>
      <c r="B12" s="8"/>
      <c r="C12" s="8"/>
      <c r="D12" s="8"/>
      <c r="E12" s="8"/>
      <c r="F12" s="8"/>
      <c r="G12" s="8"/>
      <c r="H12" s="41">
        <f>H7</f>
        <v>1475646.45</v>
      </c>
      <c r="I12" s="8"/>
      <c r="J12" s="55">
        <f>J7</f>
        <v>4.65</v>
      </c>
      <c r="K12" s="8"/>
      <c r="L12" s="8"/>
    </row>
    <row r="15" ht="15">
      <c r="J15" s="47"/>
    </row>
    <row r="16" ht="15">
      <c r="J16" s="47"/>
    </row>
    <row r="17" ht="15">
      <c r="J17" s="47"/>
    </row>
    <row r="20" ht="15">
      <c r="J20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O5" sqref="O5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75.75" thickBot="1">
      <c r="A5" s="7">
        <v>1</v>
      </c>
      <c r="B5" s="8" t="s">
        <v>169</v>
      </c>
      <c r="C5" s="44">
        <v>1027739609391</v>
      </c>
      <c r="D5" s="8">
        <v>1000</v>
      </c>
      <c r="E5" s="8" t="s">
        <v>184</v>
      </c>
      <c r="F5" s="8">
        <v>643</v>
      </c>
      <c r="G5" s="75">
        <v>43753</v>
      </c>
      <c r="H5" s="8" t="s">
        <v>173</v>
      </c>
      <c r="I5" s="8" t="s">
        <v>167</v>
      </c>
      <c r="J5" s="48">
        <v>43843</v>
      </c>
      <c r="K5" s="41">
        <v>30000000</v>
      </c>
      <c r="L5" s="8" t="s">
        <v>172</v>
      </c>
      <c r="M5" s="68">
        <v>5.99</v>
      </c>
      <c r="N5" s="8" t="s">
        <v>167</v>
      </c>
      <c r="O5" s="45">
        <f>ROUND(K5/'Приложение 1'!D37*100,2)</f>
        <v>94.63</v>
      </c>
      <c r="P5" s="49" t="s">
        <v>175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30000000</v>
      </c>
      <c r="L13" s="8"/>
      <c r="M13" s="8"/>
      <c r="N13" s="8"/>
      <c r="O13" s="45">
        <f>O5</f>
        <v>94.63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2" t="s">
        <v>103</v>
      </c>
      <c r="B1" s="92"/>
      <c r="C1" s="92"/>
      <c r="D1" s="92"/>
      <c r="E1" s="92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2019-12-11T16:50:22Z</dcterms:modified>
  <cp:category/>
  <cp:version/>
  <cp:contentType/>
  <cp:contentStatus/>
</cp:coreProperties>
</file>