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5685" tabRatio="829" activeTab="0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definedNames/>
  <calcPr fullCalcOnLoad="1"/>
</workbook>
</file>

<file path=xl/sharedStrings.xml><?xml version="1.0" encoding="utf-8"?>
<sst xmlns="http://schemas.openxmlformats.org/spreadsheetml/2006/main" count="402" uniqueCount="210">
  <si>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</si>
  <si>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</si>
  <si>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</si>
  <si>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</si>
  <si>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</si>
  <si>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</si>
  <si>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</si>
  <si>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</si>
  <si>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</si>
  <si>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</si>
  <si>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</si>
  <si>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</si>
  <si>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</si>
  <si>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</si>
  <si>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</si>
  <si>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</si>
  <si>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</si>
  <si>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</si>
  <si>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</si>
  <si>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</si>
  <si>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</si>
  <si>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</si>
  <si>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</si>
  <si>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</si>
  <si>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</si>
  <si>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</si>
  <si>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</si>
  <si>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</si>
  <si>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</si>
  <si>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</si>
  <si>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</si>
  <si>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</si>
  <si>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</si>
  <si>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</si>
  <si>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</si>
  <si>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</si>
  <si>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</si>
  <si>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</si>
  <si>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</si>
  <si>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</si>
  <si>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</si>
  <si>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</si>
  <si>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</si>
  <si>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</si>
  <si>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</si>
  <si>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</si>
  <si>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</si>
  <si>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</si>
  <si>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</si>
  <si>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</si>
  <si>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</si>
  <si>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</si>
  <si>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</si>
  <si>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</si>
  <si>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</si>
  <si>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</si>
  <si>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</si>
  <si>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</si>
  <si>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</si>
  <si>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</si>
  <si>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</si>
  <si>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</si>
  <si>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</si>
  <si>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</si>
  <si>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</si>
  <si>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</si>
  <si>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</si>
  <si>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</si>
  <si>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</si>
  <si>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</si>
  <si>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</si>
  <si>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</si>
  <si>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</si>
  <si>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</si>
  <si>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</si>
  <si>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</si>
  <si>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</si>
  <si>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</si>
  <si>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</si>
  <si>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</si>
  <si>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</si>
  <si>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</si>
  <si>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</si>
  <si>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</si>
  <si>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</si>
  <si>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</si>
  <si>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</si>
  <si>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</si>
  <si>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</si>
  <si>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</si>
  <si>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</si>
  <si>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</si>
  <si>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</si>
  <si>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</si>
  <si>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</si>
  <si>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</si>
  <si>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</si>
  <si>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</si>
  <si>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</si>
  <si>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</si>
  <si>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</si>
  <si>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</si>
  <si>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</si>
  <si>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</si>
  <si>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</si>
  <si>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</si>
  <si>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</si>
  <si>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</si>
  <si>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</si>
  <si>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</si>
  <si>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</si>
  <si>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</si>
  <si>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</si>
  <si>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</si>
  <si>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</si>
  <si>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</si>
  <si>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</si>
  <si>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</si>
  <si>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</si>
  <si>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</si>
  <si>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</si>
  <si>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</si>
  <si>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</si>
  <si>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</si>
  <si>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</si>
  <si>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</si>
  <si>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</si>
  <si>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</si>
  <si>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</si>
  <si>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</si>
  <si>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</si>
  <si>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</si>
  <si>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</si>
  <si>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</si>
  <si>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</si>
  <si>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</si>
  <si>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</si>
  <si>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</si>
  <si>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</si>
  <si>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</si>
  <si>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</si>
  <si>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</si>
  <si>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</si>
  <si>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</si>
  <si>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</si>
  <si>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</si>
  <si>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</si>
  <si>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</si>
  <si>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</si>
  <si>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</si>
  <si>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</si>
  <si>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</si>
  <si>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</si>
  <si>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</si>
  <si>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</si>
  <si>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</si>
  <si>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</si>
  <si>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</si>
  <si>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</si>
  <si>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</si>
  <si>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</si>
  <si>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</si>
  <si>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</si>
  <si>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</si>
  <si>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</si>
  <si>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</si>
  <si>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</si>
  <si>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</si>
  <si>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</si>
  <si>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</si>
  <si>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</si>
  <si>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</si>
  <si>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</si>
  <si>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</si>
  <si>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</si>
  <si>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</si>
  <si>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</si>
  <si>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Московский банк ПАО СБЕРБАНК</t>
  </si>
  <si>
    <t>AAA(RU), Аналитическое Кредитное Рейтинговое Агентство (Акционерное общество)</t>
  </si>
  <si>
    <t xml:space="preserve"> АО "АЛЬФА БАНК"</t>
  </si>
  <si>
    <t>ruАА+, Кредитное рейтинговое агентство «Эксперт РА»</t>
  </si>
  <si>
    <t xml:space="preserve">      Стоимость инвестиционных паев может увеличиваться и уменьшаться, результаты инвестирования в прошлом не определяют доходы в будущем, государство не гарантирует доходность инвестиций в паевые инвестиционные фонды. Прежде чем приобрести инвестиционный пай, следует внимательно ознакомиться с правилами доверительного управления паевым инвестиционным фондом.</t>
  </si>
  <si>
    <r>
      <t xml:space="preserve">      Получить подробную информацию о паевых инвестиционных фондах и ознакомиться с правилами доверительного управления паевыми инвестиционными фондами, а также с иными документами, предусмотренными в Федеральнымg законом от 29.11.2001 № 156-ФЗ и в иными нормативно-правовыми актами можно в офисе ООО «УК «РИКОМ-ТРАСТ» по адресу: Российская Федерация, 121099, город Москва, Проточный переулок, дом 6, по телефону: </t>
    </r>
    <r>
      <rPr>
        <sz val="12"/>
        <color indexed="30"/>
        <rFont val="Helvetica"/>
        <family val="2"/>
      </rPr>
      <t>+7(499)241-53-07</t>
    </r>
    <r>
      <rPr>
        <sz val="12"/>
        <color indexed="8"/>
        <rFont val="Helvetica"/>
        <family val="2"/>
      </rPr>
      <t> или на сайте управляющей компании в сети Интернет по адресу: </t>
    </r>
    <r>
      <rPr>
        <sz val="12"/>
        <color indexed="30"/>
        <rFont val="Helvetica"/>
        <family val="2"/>
      </rPr>
      <t>www.fondmarket.ru</t>
    </r>
    <r>
      <rPr>
        <sz val="12"/>
        <color indexed="8"/>
        <rFont val="Helvetica"/>
        <family val="2"/>
      </rPr>
      <t>.</t>
    </r>
  </si>
  <si>
    <t>Код валюты задолженности</t>
  </si>
  <si>
    <t>Код государства регистрации</t>
  </si>
  <si>
    <t>Филиал "Корпоративный" ПАО "Совкомбанк"</t>
  </si>
  <si>
    <t>да</t>
  </si>
  <si>
    <t>начисленные проценты</t>
  </si>
  <si>
    <t>119991, Москва, ул.Вавилова, дом 24</t>
  </si>
  <si>
    <t>окончание срока депозита</t>
  </si>
  <si>
    <t>0963</t>
  </si>
  <si>
    <t>0010</t>
  </si>
  <si>
    <t>ruАА, Кредитное рейтинговое агентство «Эксперт РА»</t>
  </si>
  <si>
    <t>Резерв на оплату аудиторских услуг</t>
  </si>
  <si>
    <t>В соответствии со стандартами МСФО</t>
  </si>
  <si>
    <t>Обязательства по выплате краткосрочных вознаграждений работникам</t>
  </si>
  <si>
    <t>НДФЛ исчисленный налоговым агентом</t>
  </si>
  <si>
    <t>119048, Москва г, Доватора ул,12,2,5</t>
  </si>
  <si>
    <t>1047704058060</t>
  </si>
  <si>
    <t>Расчеты по социальному страхованию и обеспечению</t>
  </si>
  <si>
    <t>Расчеты по налогам на доходы физических лиц</t>
  </si>
  <si>
    <t>ИФНС России № 4 по г.Москве</t>
  </si>
  <si>
    <t xml:space="preserve">Начисление выплат по ФОТ, осуществляемых в следующем отчётном периоде </t>
  </si>
  <si>
    <t>Работники организации</t>
  </si>
  <si>
    <t xml:space="preserve"> -</t>
  </si>
  <si>
    <t>Платежи в государственный бюджет</t>
  </si>
  <si>
    <t>платежи в государственный бюджет</t>
  </si>
  <si>
    <t>Резерв на расчеты по социальному страхованию и обеспечению</t>
  </si>
  <si>
    <t>60 дней</t>
  </si>
  <si>
    <t>Депозитный договор №БВ-Ю-810/1100-4914873/1-23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</si>
</sst>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Times New Roman"/>
      <family val="1"/>
    </font>
    <font>
      <sz val="12"/>
      <color indexed="8"/>
      <name val="Helvetica"/>
      <family val="2"/>
    </font>
    <font>
      <sz val="12"/>
      <color indexed="30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2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7" xfId="0" applyFont="1" applyBorder="1" applyAlignment="1" quotePrefix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6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14" fontId="6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9" fontId="6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center" wrapText="1"/>
    </xf>
    <xf numFmtId="4" fontId="13" fillId="34" borderId="18" xfId="52" applyNumberFormat="1" applyFont="1" applyFill="1" applyBorder="1" applyAlignment="1">
      <alignment horizontal="right" vertical="top" wrapText="1"/>
      <protection/>
    </xf>
    <xf numFmtId="4" fontId="14" fillId="34" borderId="18" xfId="52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/>
    </xf>
    <xf numFmtId="4" fontId="13" fillId="0" borderId="18" xfId="53" applyNumberFormat="1" applyFont="1" applyBorder="1" applyAlignment="1">
      <alignment horizontal="right" vertical="top" wrapText="1"/>
      <protection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1.01." xfId="52"/>
    <cellStyle name="Обычный_06.02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82"/>
  <sheetViews>
    <sheetView tabSelected="1" zoomScalePageLayoutView="0" workbookViewId="0" topLeftCell="A22">
      <selection activeCell="D50" sqref="D50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.003906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6" ht="69.75" customHeight="1">
      <c r="B1" s="89" t="s">
        <v>181</v>
      </c>
      <c r="C1" s="89"/>
      <c r="D1" s="89"/>
      <c r="E1" s="89"/>
      <c r="F1" s="89"/>
    </row>
    <row r="2" spans="2:6" ht="91.5" customHeight="1">
      <c r="B2" s="89" t="s">
        <v>182</v>
      </c>
      <c r="C2" s="89"/>
      <c r="D2" s="89"/>
      <c r="E2" s="89"/>
      <c r="F2" s="89"/>
    </row>
    <row r="3" spans="2:6" ht="15" customHeight="1">
      <c r="B3" s="89"/>
      <c r="C3" s="89"/>
      <c r="D3" s="89"/>
      <c r="E3" s="89"/>
      <c r="F3" s="89"/>
    </row>
    <row r="4" spans="2:18" ht="54.75" customHeight="1">
      <c r="B4" s="90" t="s">
        <v>0</v>
      </c>
      <c r="C4" s="90"/>
      <c r="D4" s="90"/>
      <c r="E4" s="90"/>
      <c r="F4" s="90"/>
      <c r="G4" s="90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2:18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">
      <c r="B6" s="2" t="s">
        <v>96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15.75" thickBo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30.75" thickBot="1">
      <c r="B8" s="5" t="s">
        <v>1</v>
      </c>
      <c r="C8" s="6" t="s">
        <v>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.75" thickBot="1">
      <c r="B9" s="7">
        <v>1</v>
      </c>
      <c r="C9" s="8">
        <v>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60.75" thickBot="1">
      <c r="B10" s="7" t="s">
        <v>175</v>
      </c>
      <c r="C10" s="8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"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">
      <c r="B12" s="2" t="s">
        <v>97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.75" thickBot="1">
      <c r="B14" s="5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.75" thickBot="1">
      <c r="B15" s="7">
        <v>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9">
        <v>44985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15"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">
      <c r="B18" s="2" t="s">
        <v>98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15.75" thickBot="1">
      <c r="B19" s="4"/>
      <c r="C19" s="4"/>
      <c r="D19" s="10" t="s">
        <v>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30">
      <c r="B20" s="11" t="s">
        <v>5</v>
      </c>
      <c r="C20" s="12" t="s">
        <v>21</v>
      </c>
      <c r="D20" s="12" t="s">
        <v>22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15.75" thickBot="1">
      <c r="B21" s="7">
        <v>1</v>
      </c>
      <c r="C21" s="8">
        <v>2</v>
      </c>
      <c r="D21" s="8">
        <v>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1.5" customHeight="1" thickBot="1">
      <c r="B22" s="91" t="s">
        <v>6</v>
      </c>
      <c r="C22" s="92"/>
      <c r="D22" s="9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7</v>
      </c>
      <c r="C23" s="26" t="s">
        <v>146</v>
      </c>
      <c r="D23" s="53">
        <f>D24+D25</f>
        <v>36612438.81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45.75" thickBot="1">
      <c r="B24" s="15" t="s">
        <v>147</v>
      </c>
      <c r="C24" s="25" t="s">
        <v>148</v>
      </c>
      <c r="D24" s="53">
        <v>2612438.81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30.75" thickBot="1">
      <c r="B25" s="23" t="s">
        <v>149</v>
      </c>
      <c r="C25" s="39" t="s">
        <v>150</v>
      </c>
      <c r="D25" s="53">
        <v>34000000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15.75" thickBot="1">
      <c r="B26" s="13" t="s">
        <v>8</v>
      </c>
      <c r="C26" s="25" t="s">
        <v>151</v>
      </c>
      <c r="D26" s="4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5" t="s">
        <v>153</v>
      </c>
      <c r="C27" s="25" t="s">
        <v>152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45.75" thickBot="1">
      <c r="B28" s="23" t="s">
        <v>154</v>
      </c>
      <c r="C28" s="25" t="s">
        <v>121</v>
      </c>
      <c r="D28" s="4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23" t="s">
        <v>157</v>
      </c>
      <c r="C29" s="22" t="s">
        <v>122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156</v>
      </c>
      <c r="C30" s="22" t="s">
        <v>123</v>
      </c>
      <c r="D30" s="4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15.75" thickBot="1">
      <c r="B31" s="13" t="s">
        <v>155</v>
      </c>
      <c r="C31" s="22" t="s">
        <v>124</v>
      </c>
      <c r="D31" s="4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30.75" thickBot="1">
      <c r="B32" s="15" t="s">
        <v>158</v>
      </c>
      <c r="C32" s="22" t="s">
        <v>125</v>
      </c>
      <c r="D32" s="4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23" t="s">
        <v>159</v>
      </c>
      <c r="C33" s="22" t="s">
        <v>126</v>
      </c>
      <c r="D33" s="4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5" t="s">
        <v>160</v>
      </c>
      <c r="C34" s="22" t="s">
        <v>127</v>
      </c>
      <c r="D34" s="4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9</v>
      </c>
      <c r="C35" s="25" t="s">
        <v>161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30.75" thickBot="1">
      <c r="B36" s="15" t="s">
        <v>163</v>
      </c>
      <c r="C36" s="22" t="s">
        <v>128</v>
      </c>
      <c r="D36" s="4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thickBot="1">
      <c r="B37" s="23" t="s">
        <v>162</v>
      </c>
      <c r="C37" s="22" t="s">
        <v>129</v>
      </c>
      <c r="D37" s="4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13" t="s">
        <v>10</v>
      </c>
      <c r="C38" s="25" t="s">
        <v>130</v>
      </c>
      <c r="D38" s="4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11</v>
      </c>
      <c r="C39" s="25" t="s">
        <v>131</v>
      </c>
      <c r="D39" s="53">
        <v>106890.41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30.75" customHeight="1" thickBot="1">
      <c r="B40" s="19" t="s">
        <v>12</v>
      </c>
      <c r="C40" s="25" t="s">
        <v>132</v>
      </c>
      <c r="D40" s="70">
        <f>D23+D39</f>
        <v>36719329.22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91" t="s">
        <v>165</v>
      </c>
      <c r="C41" s="92"/>
      <c r="D41" s="93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13" t="s">
        <v>13</v>
      </c>
      <c r="C42" s="26" t="s">
        <v>133</v>
      </c>
      <c r="D42" s="75">
        <v>4794719.89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91" t="s">
        <v>14</v>
      </c>
      <c r="C43" s="92"/>
      <c r="D43" s="9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15.75" thickBot="1">
      <c r="B44" s="17" t="s">
        <v>15</v>
      </c>
      <c r="C44" s="16"/>
      <c r="D44" s="101">
        <f>D40-D42</f>
        <v>31924609.33</v>
      </c>
      <c r="E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5.75" thickBot="1">
      <c r="B45" s="24" t="s">
        <v>16</v>
      </c>
      <c r="C45" s="25" t="s">
        <v>134</v>
      </c>
      <c r="D45" s="102"/>
      <c r="E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91" t="s">
        <v>17</v>
      </c>
      <c r="C46" s="92"/>
      <c r="D46" s="93"/>
      <c r="E46" s="4"/>
      <c r="F46" s="4"/>
      <c r="G46" s="4"/>
      <c r="H46" s="4"/>
      <c r="I46" s="4"/>
      <c r="J46" s="4"/>
      <c r="L46" s="4"/>
      <c r="M46" s="4"/>
      <c r="N46" s="4"/>
      <c r="O46" s="4"/>
      <c r="P46" s="4"/>
      <c r="Q46" s="4"/>
      <c r="R46" s="4"/>
    </row>
    <row r="47" spans="2:18" ht="46.5" customHeight="1" thickBot="1">
      <c r="B47" s="38" t="s">
        <v>18</v>
      </c>
      <c r="C47" s="39" t="s">
        <v>135</v>
      </c>
      <c r="D47" s="76">
        <f>20000000+(K47-3000000000)*0.0002</f>
        <v>21480658.812066</v>
      </c>
      <c r="E47" s="4"/>
      <c r="F47" s="4"/>
      <c r="G47" s="4"/>
      <c r="H47" s="4"/>
      <c r="I47" s="4"/>
      <c r="J47" s="4"/>
      <c r="K47" s="83">
        <v>10403294060.33</v>
      </c>
      <c r="L47" s="4"/>
      <c r="M47" s="4"/>
      <c r="N47" s="4"/>
      <c r="O47" s="4"/>
      <c r="P47" s="4"/>
      <c r="Q47" s="4"/>
      <c r="R47" s="4"/>
    </row>
    <row r="48" spans="2:18" ht="118.5" customHeight="1">
      <c r="B48" s="17" t="s">
        <v>19</v>
      </c>
      <c r="C48" s="94" t="s">
        <v>166</v>
      </c>
      <c r="D48" s="9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15.75" thickBot="1">
      <c r="B49" s="18" t="s">
        <v>20</v>
      </c>
      <c r="C49" s="96"/>
      <c r="D49" s="97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6" ht="99.75" customHeight="1"/>
    <row r="65" ht="108" customHeight="1"/>
    <row r="73" ht="120.75" customHeight="1"/>
    <row r="81" ht="135.75" customHeight="1"/>
    <row r="89" ht="120.75" customHeight="1"/>
    <row r="97" ht="96.75" customHeight="1"/>
    <row r="105" ht="111.75" customHeight="1"/>
    <row r="114" ht="111.75" customHeight="1"/>
    <row r="122" ht="111.75" customHeight="1"/>
    <row r="130" ht="105.75" customHeight="1"/>
    <row r="139" ht="89.25" customHeight="1"/>
    <row r="148" ht="102" customHeight="1"/>
    <row r="156" ht="90.75" customHeight="1"/>
    <row r="166" ht="63" customHeight="1"/>
    <row r="174" ht="60.75" customHeight="1"/>
    <row r="182" spans="2:18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</sheetData>
  <sheetProtection/>
  <mergeCells count="10">
    <mergeCell ref="B1:F1"/>
    <mergeCell ref="B2:F2"/>
    <mergeCell ref="B3:F3"/>
    <mergeCell ref="B4:G4"/>
    <mergeCell ref="B22:D22"/>
    <mergeCell ref="C48:D49"/>
    <mergeCell ref="B46:D46"/>
    <mergeCell ref="B41:D41"/>
    <mergeCell ref="B43:D43"/>
    <mergeCell ref="D44:D45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4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9.421875" style="0" customWidth="1"/>
    <col min="2" max="2" width="22.00390625" style="0" customWidth="1"/>
    <col min="3" max="3" width="42.421875" style="0" customWidth="1"/>
    <col min="4" max="4" width="13.57421875" style="0" customWidth="1"/>
    <col min="5" max="5" width="13.8515625" style="0" customWidth="1"/>
    <col min="6" max="6" width="32.57421875" style="0" customWidth="1"/>
    <col min="7" max="7" width="33.140625" style="0" customWidth="1"/>
    <col min="8" max="8" width="23.421875" style="0" customWidth="1"/>
    <col min="9" max="9" width="16.8515625" style="55" customWidth="1"/>
    <col min="10" max="10" width="20.28125" style="55" customWidth="1"/>
    <col min="11" max="11" width="23.00390625" style="55" customWidth="1"/>
    <col min="12" max="12" width="22.7109375" style="55" customWidth="1"/>
    <col min="13" max="13" width="20.7109375" style="55" customWidth="1"/>
    <col min="14" max="14" width="23.57421875" style="55" customWidth="1"/>
    <col min="15" max="15" width="27.421875" style="55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49"/>
      <c r="J1" s="49"/>
      <c r="K1" s="49"/>
      <c r="L1" s="49"/>
      <c r="M1" s="49"/>
      <c r="N1" s="49"/>
      <c r="O1" s="49"/>
    </row>
    <row r="2" spans="1:15" ht="15.75" thickBot="1">
      <c r="A2" s="3"/>
      <c r="B2" s="4"/>
      <c r="C2" s="4"/>
      <c r="D2" s="4"/>
      <c r="E2" s="4"/>
      <c r="F2" s="4"/>
      <c r="G2" s="4"/>
      <c r="H2" s="4"/>
      <c r="I2" s="49"/>
      <c r="J2" s="49"/>
      <c r="K2" s="49"/>
      <c r="L2" s="49"/>
      <c r="M2" s="49"/>
      <c r="N2" s="49"/>
      <c r="O2" s="49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0" t="s">
        <v>139</v>
      </c>
      <c r="J3" s="50" t="s">
        <v>140</v>
      </c>
      <c r="K3" s="50" t="s">
        <v>94</v>
      </c>
      <c r="L3" s="50" t="s">
        <v>30</v>
      </c>
      <c r="M3" s="51" t="s">
        <v>62</v>
      </c>
      <c r="N3" s="51" t="s">
        <v>63</v>
      </c>
      <c r="O3" s="51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  <c r="N4" s="52">
        <v>14</v>
      </c>
      <c r="O4" s="52">
        <v>15</v>
      </c>
    </row>
    <row r="5" spans="1:15" ht="48" customHeight="1" thickBot="1">
      <c r="A5" s="7">
        <v>1</v>
      </c>
      <c r="B5" s="46" t="s">
        <v>187</v>
      </c>
      <c r="C5" s="46" t="s">
        <v>209</v>
      </c>
      <c r="D5" s="74">
        <v>44985</v>
      </c>
      <c r="E5" s="40">
        <v>45030</v>
      </c>
      <c r="F5" s="46" t="s">
        <v>185</v>
      </c>
      <c r="G5" s="40" t="s">
        <v>188</v>
      </c>
      <c r="H5" s="71">
        <v>1144400000425</v>
      </c>
      <c r="I5" s="53">
        <v>106890.41</v>
      </c>
      <c r="J5" s="53">
        <v>106890.41</v>
      </c>
      <c r="K5" s="78" t="s">
        <v>189</v>
      </c>
      <c r="L5" s="54">
        <f>ROUND(J5/'Приложение 1'!$D$40*100,2)</f>
        <v>0.29</v>
      </c>
      <c r="M5" s="73" t="s">
        <v>192</v>
      </c>
      <c r="N5" s="78" t="s">
        <v>167</v>
      </c>
      <c r="O5" s="48"/>
    </row>
    <row r="6" spans="1:15" ht="15.75" thickBot="1">
      <c r="A6" s="7"/>
      <c r="B6" s="46"/>
      <c r="C6" s="46"/>
      <c r="D6" s="74"/>
      <c r="E6" s="40"/>
      <c r="F6" s="46"/>
      <c r="G6" s="40"/>
      <c r="H6" s="71"/>
      <c r="I6" s="53"/>
      <c r="J6" s="53"/>
      <c r="K6" s="78"/>
      <c r="L6" s="54"/>
      <c r="M6" s="48"/>
      <c r="N6" s="48"/>
      <c r="O6" s="48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8"/>
      <c r="J7" s="48"/>
      <c r="K7" s="48"/>
      <c r="L7" s="48"/>
      <c r="M7" s="48"/>
      <c r="N7" s="48"/>
      <c r="O7" s="48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8"/>
      <c r="J8" s="48"/>
      <c r="K8" s="48"/>
      <c r="L8" s="48"/>
      <c r="M8" s="48"/>
      <c r="N8" s="48"/>
      <c r="O8" s="48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8"/>
      <c r="J9" s="48"/>
      <c r="K9" s="48"/>
      <c r="L9" s="48"/>
      <c r="M9" s="48"/>
      <c r="N9" s="48"/>
      <c r="O9" s="48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8"/>
      <c r="J10" s="48"/>
      <c r="K10" s="48"/>
      <c r="L10" s="48"/>
      <c r="M10" s="48"/>
      <c r="N10" s="48"/>
      <c r="O10" s="48"/>
    </row>
    <row r="11" spans="1:15" ht="15.75" thickBot="1">
      <c r="A11" s="7" t="s">
        <v>32</v>
      </c>
      <c r="B11" s="8"/>
      <c r="C11" s="8"/>
      <c r="D11" s="8"/>
      <c r="E11" s="8"/>
      <c r="F11" s="8"/>
      <c r="G11" s="8"/>
      <c r="H11" s="8"/>
      <c r="I11" s="53">
        <f>I5+I6</f>
        <v>106890.41</v>
      </c>
      <c r="J11" s="53">
        <f>J5+J6</f>
        <v>106890.41</v>
      </c>
      <c r="K11" s="48"/>
      <c r="L11" s="54">
        <f>L5</f>
        <v>0.29</v>
      </c>
      <c r="M11" s="48"/>
      <c r="N11" s="48"/>
      <c r="O11" s="48"/>
    </row>
    <row r="14" ht="15">
      <c r="L14" s="56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8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9.7109375" style="0" customWidth="1"/>
    <col min="2" max="2" width="28.57421875" style="0" customWidth="1"/>
    <col min="3" max="3" width="28.7109375" style="0" customWidth="1"/>
    <col min="4" max="4" width="15.28125" style="0" customWidth="1"/>
    <col min="5" max="5" width="21.140625" style="0" customWidth="1"/>
    <col min="6" max="6" width="35.421875" style="0" customWidth="1"/>
    <col min="7" max="7" width="61.140625" style="0" customWidth="1"/>
    <col min="8" max="8" width="12.8515625" style="0" customWidth="1"/>
    <col min="9" max="9" width="16.8515625" style="0" customWidth="1"/>
    <col min="10" max="10" width="16.8515625" style="55" customWidth="1"/>
    <col min="11" max="11" width="20.28125" style="55" customWidth="1"/>
  </cols>
  <sheetData>
    <row r="1" spans="1:11" ht="15">
      <c r="A1" s="100" t="s">
        <v>64</v>
      </c>
      <c r="B1" s="100"/>
      <c r="C1" s="4"/>
      <c r="D1" s="4"/>
      <c r="E1" s="4"/>
      <c r="F1" s="4"/>
      <c r="G1" s="4"/>
      <c r="H1" s="4"/>
      <c r="I1" s="4"/>
      <c r="J1" s="49"/>
      <c r="K1" s="49"/>
    </row>
    <row r="2" spans="1:11" ht="15">
      <c r="A2" s="4"/>
      <c r="B2" s="4"/>
      <c r="C2" s="4"/>
      <c r="D2" s="4"/>
      <c r="E2" s="4"/>
      <c r="F2" s="4"/>
      <c r="G2" s="4"/>
      <c r="H2" s="4"/>
      <c r="I2" s="4"/>
      <c r="J2" s="49"/>
      <c r="K2" s="49"/>
    </row>
    <row r="3" spans="1:11" ht="15">
      <c r="A3" s="2" t="s">
        <v>112</v>
      </c>
      <c r="B3" s="4"/>
      <c r="C3" s="4"/>
      <c r="D3" s="4"/>
      <c r="E3" s="4"/>
      <c r="F3" s="4"/>
      <c r="G3" s="4"/>
      <c r="H3" s="4"/>
      <c r="I3" s="4"/>
      <c r="J3" s="49"/>
      <c r="K3" s="49"/>
    </row>
    <row r="4" spans="1:11" ht="15.75" thickBot="1">
      <c r="A4" s="3"/>
      <c r="B4" s="4"/>
      <c r="C4" s="4"/>
      <c r="D4" s="4"/>
      <c r="E4" s="4"/>
      <c r="F4" s="4"/>
      <c r="G4" s="4"/>
      <c r="H4" s="4"/>
      <c r="I4" s="4"/>
      <c r="J4" s="49"/>
      <c r="K4" s="49"/>
    </row>
    <row r="5" spans="1:11" ht="60.75" thickBot="1">
      <c r="A5" s="11" t="s">
        <v>24</v>
      </c>
      <c r="B5" s="12" t="s">
        <v>66</v>
      </c>
      <c r="C5" s="11" t="s">
        <v>58</v>
      </c>
      <c r="D5" s="11" t="s">
        <v>183</v>
      </c>
      <c r="E5" s="11" t="s">
        <v>59</v>
      </c>
      <c r="F5" s="12" t="s">
        <v>87</v>
      </c>
      <c r="G5" s="11" t="s">
        <v>65</v>
      </c>
      <c r="H5" s="12" t="s">
        <v>86</v>
      </c>
      <c r="I5" s="12" t="s">
        <v>142</v>
      </c>
      <c r="J5" s="50" t="s">
        <v>88</v>
      </c>
      <c r="K5" s="11" t="s">
        <v>184</v>
      </c>
    </row>
    <row r="6" spans="1:11" ht="15.75" thickBot="1">
      <c r="A6" s="5">
        <v>1</v>
      </c>
      <c r="B6" s="5">
        <v>2</v>
      </c>
      <c r="C6" s="5">
        <v>3</v>
      </c>
      <c r="D6" s="5"/>
      <c r="E6" s="5">
        <v>4</v>
      </c>
      <c r="F6" s="5">
        <v>5</v>
      </c>
      <c r="G6" s="5">
        <v>6</v>
      </c>
      <c r="H6" s="5">
        <v>7</v>
      </c>
      <c r="I6" s="5">
        <v>8</v>
      </c>
      <c r="J6" s="52">
        <v>9</v>
      </c>
      <c r="K6" s="52">
        <v>10</v>
      </c>
    </row>
    <row r="7" spans="1:11" ht="63.75" customHeight="1" thickBot="1">
      <c r="A7" s="43">
        <v>1</v>
      </c>
      <c r="B7" s="8" t="s">
        <v>195</v>
      </c>
      <c r="C7" s="8" t="s">
        <v>202</v>
      </c>
      <c r="D7" s="46">
        <v>643</v>
      </c>
      <c r="E7" s="74">
        <v>44992</v>
      </c>
      <c r="F7" s="46" t="s">
        <v>203</v>
      </c>
      <c r="G7" s="46" t="s">
        <v>204</v>
      </c>
      <c r="H7" s="76">
        <v>361021.79</v>
      </c>
      <c r="I7" s="76">
        <v>361021.79</v>
      </c>
      <c r="J7" s="84">
        <f>ROUND(H7/'Приложение 1'!$D$42*100,2)</f>
        <v>7.53</v>
      </c>
      <c r="K7" s="73">
        <v>643</v>
      </c>
    </row>
    <row r="8" spans="1:11" ht="13.5" customHeight="1" thickBot="1">
      <c r="A8" s="7"/>
      <c r="B8" s="8"/>
      <c r="C8" s="8"/>
      <c r="D8" s="8"/>
      <c r="E8" s="8"/>
      <c r="F8" s="8"/>
      <c r="G8" s="8"/>
      <c r="H8" s="8"/>
      <c r="I8" s="8"/>
      <c r="J8" s="48"/>
      <c r="K8" s="48"/>
    </row>
    <row r="9" spans="1:11" ht="13.5" customHeight="1" thickBot="1">
      <c r="A9" s="7"/>
      <c r="B9" s="8"/>
      <c r="C9" s="8"/>
      <c r="D9" s="8"/>
      <c r="E9" s="8"/>
      <c r="F9" s="8"/>
      <c r="G9" s="8"/>
      <c r="H9" s="8"/>
      <c r="I9" s="8"/>
      <c r="J9" s="48"/>
      <c r="K9" s="48"/>
    </row>
    <row r="10" spans="1:11" ht="15.75" thickBot="1">
      <c r="A10" s="7" t="s">
        <v>32</v>
      </c>
      <c r="B10" s="8"/>
      <c r="C10" s="8"/>
      <c r="D10" s="8"/>
      <c r="E10" s="8"/>
      <c r="F10" s="8"/>
      <c r="G10" s="8"/>
      <c r="H10" s="53">
        <f>H7</f>
        <v>361021.79</v>
      </c>
      <c r="I10" s="41">
        <f>I7</f>
        <v>361021.79</v>
      </c>
      <c r="J10" s="41">
        <f>J7</f>
        <v>7.53</v>
      </c>
      <c r="K10" s="48"/>
    </row>
    <row r="13" spans="8:10" ht="15">
      <c r="H13" s="80"/>
      <c r="J13" s="79"/>
    </row>
    <row r="14" ht="15">
      <c r="H14" s="80"/>
    </row>
    <row r="15" ht="15">
      <c r="H15" s="80"/>
    </row>
    <row r="16" ht="15">
      <c r="H16" s="80"/>
    </row>
    <row r="17" ht="15">
      <c r="H17" s="80"/>
    </row>
    <row r="18" ht="15">
      <c r="H18" s="80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20.7109375" style="0" customWidth="1"/>
    <col min="2" max="2" width="44.00390625" style="0" customWidth="1"/>
    <col min="3" max="3" width="31.8515625" style="0" customWidth="1"/>
    <col min="4" max="4" width="17.00390625" style="0" customWidth="1"/>
    <col min="5" max="5" width="22.7109375" style="0" customWidth="1"/>
    <col min="6" max="6" width="22.28125" style="0" customWidth="1"/>
    <col min="7" max="7" width="25.00390625" style="0" customWidth="1"/>
    <col min="8" max="8" width="18.28125" style="0" customWidth="1"/>
    <col min="9" max="9" width="18.28125" style="55" customWidth="1"/>
    <col min="10" max="10" width="18.7109375" style="55" customWidth="1"/>
    <col min="11" max="11" width="15.28125" style="55" customWidth="1"/>
    <col min="12" max="12" width="15.57421875" style="0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49"/>
      <c r="J1" s="49"/>
      <c r="K1" s="49"/>
    </row>
    <row r="2" spans="1:11" ht="15.75" thickBot="1">
      <c r="A2" s="3"/>
      <c r="B2" s="4"/>
      <c r="C2" s="4"/>
      <c r="D2" s="4"/>
      <c r="E2" s="4"/>
      <c r="F2" s="4"/>
      <c r="G2" s="4"/>
      <c r="H2" s="4"/>
      <c r="I2" s="49"/>
      <c r="J2" s="49"/>
      <c r="K2" s="49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0" t="s">
        <v>142</v>
      </c>
      <c r="J3" s="50" t="s">
        <v>88</v>
      </c>
      <c r="K3" s="50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2">
        <v>9</v>
      </c>
      <c r="J4" s="52">
        <v>10</v>
      </c>
      <c r="K4" s="52">
        <v>11</v>
      </c>
    </row>
    <row r="5" spans="1:11" ht="15.75" thickBot="1">
      <c r="A5" s="7"/>
      <c r="B5" s="8"/>
      <c r="C5" s="8"/>
      <c r="D5" s="74"/>
      <c r="E5" s="8"/>
      <c r="F5" s="8"/>
      <c r="G5" s="66"/>
      <c r="H5" s="75"/>
      <c r="I5" s="75"/>
      <c r="J5" s="54"/>
      <c r="K5" s="48"/>
    </row>
    <row r="6" spans="1:11" ht="45.75" thickBot="1">
      <c r="A6" s="7">
        <v>1</v>
      </c>
      <c r="B6" s="8" t="s">
        <v>200</v>
      </c>
      <c r="C6" s="8" t="s">
        <v>196</v>
      </c>
      <c r="D6" s="74">
        <v>44992</v>
      </c>
      <c r="E6" s="8" t="s">
        <v>201</v>
      </c>
      <c r="F6" s="8" t="s">
        <v>197</v>
      </c>
      <c r="G6" s="66" t="s">
        <v>198</v>
      </c>
      <c r="H6" s="75">
        <v>54156</v>
      </c>
      <c r="I6" s="75">
        <v>54156</v>
      </c>
      <c r="J6" s="54">
        <f>ROUND(H6/'Приложение 1'!$D$42*100,2)</f>
        <v>1.13</v>
      </c>
      <c r="K6" s="48" t="s">
        <v>206</v>
      </c>
    </row>
    <row r="7" spans="1:11" ht="45" customHeight="1" thickBot="1">
      <c r="A7" s="7">
        <v>3</v>
      </c>
      <c r="B7" s="8" t="s">
        <v>199</v>
      </c>
      <c r="C7" s="8" t="s">
        <v>205</v>
      </c>
      <c r="D7" s="74">
        <v>44992</v>
      </c>
      <c r="E7" s="8" t="s">
        <v>201</v>
      </c>
      <c r="F7" s="8" t="s">
        <v>197</v>
      </c>
      <c r="G7" s="66" t="s">
        <v>198</v>
      </c>
      <c r="H7" s="75">
        <v>246729.59</v>
      </c>
      <c r="I7" s="75">
        <v>246729.59</v>
      </c>
      <c r="J7" s="54">
        <f>ROUND(H7/'Приложение 1'!$D$42*100,2)</f>
        <v>5.15</v>
      </c>
      <c r="K7" s="48" t="s">
        <v>206</v>
      </c>
    </row>
    <row r="8" spans="1:11" ht="15.75" thickBot="1">
      <c r="A8" s="7" t="s">
        <v>32</v>
      </c>
      <c r="B8" s="8"/>
      <c r="C8" s="8"/>
      <c r="D8" s="8"/>
      <c r="E8" s="8"/>
      <c r="F8" s="8"/>
      <c r="G8" s="8"/>
      <c r="H8" s="75">
        <f>H5+H6+H7</f>
        <v>300885.58999999997</v>
      </c>
      <c r="I8" s="75">
        <f>I5+I6+I7</f>
        <v>300885.58999999997</v>
      </c>
      <c r="J8" s="75">
        <f>J5+J6+J7</f>
        <v>6.28</v>
      </c>
      <c r="K8" s="48"/>
    </row>
    <row r="10" ht="15">
      <c r="I10" s="88"/>
    </row>
    <row r="11" spans="9:10" ht="15">
      <c r="I11" s="79"/>
      <c r="J11" s="56"/>
    </row>
    <row r="12" spans="9:10" ht="15">
      <c r="I12" s="79"/>
      <c r="J12" s="56"/>
    </row>
    <row r="13" spans="7:11" ht="15">
      <c r="G13" s="67"/>
      <c r="H13" s="80"/>
      <c r="J13" s="56"/>
      <c r="K13"/>
    </row>
    <row r="14" spans="7:11" ht="15">
      <c r="G14" s="68"/>
      <c r="J14" s="56"/>
      <c r="K14"/>
    </row>
    <row r="15" ht="15">
      <c r="G15" s="68"/>
    </row>
    <row r="17" ht="15">
      <c r="D17" s="8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20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3.421875" style="0" customWidth="1"/>
    <col min="2" max="2" width="34.281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3" customWidth="1"/>
    <col min="7" max="7" width="12.8515625" style="63" customWidth="1"/>
    <col min="8" max="8" width="16.8515625" style="63" customWidth="1"/>
    <col min="9" max="9" width="16.8515625" style="64" customWidth="1"/>
    <col min="10" max="10" width="20.28125" style="64" customWidth="1"/>
    <col min="11" max="11" width="21.28125" style="64" customWidth="1"/>
    <col min="12" max="16" width="9.00390625" style="55" customWidth="1"/>
  </cols>
  <sheetData>
    <row r="1" spans="1:11" ht="15">
      <c r="A1" s="2" t="s">
        <v>170</v>
      </c>
      <c r="B1" s="4"/>
      <c r="C1" s="4"/>
      <c r="D1" s="4"/>
      <c r="E1" s="4"/>
      <c r="F1" s="57"/>
      <c r="G1" s="57"/>
      <c r="H1" s="57"/>
      <c r="I1" s="58"/>
      <c r="J1" s="58"/>
      <c r="K1" s="58"/>
    </row>
    <row r="2" spans="1:11" ht="15.75" thickBot="1">
      <c r="A2" s="3"/>
      <c r="B2" s="4"/>
      <c r="C2" s="4"/>
      <c r="D2" s="4"/>
      <c r="E2" s="4"/>
      <c r="F2" s="57"/>
      <c r="G2" s="57"/>
      <c r="H2" s="57"/>
      <c r="I2" s="58"/>
      <c r="J2" s="58"/>
      <c r="K2" s="58"/>
    </row>
    <row r="3" spans="1:11" ht="60.75" thickBot="1">
      <c r="A3" s="11" t="s">
        <v>24</v>
      </c>
      <c r="B3" s="11" t="s">
        <v>171</v>
      </c>
      <c r="C3" s="11" t="s">
        <v>172</v>
      </c>
      <c r="D3" s="11" t="s">
        <v>173</v>
      </c>
      <c r="E3" s="5" t="s">
        <v>88</v>
      </c>
      <c r="F3" s="59"/>
      <c r="G3" s="59"/>
      <c r="H3" s="59"/>
      <c r="I3" s="60"/>
      <c r="J3" s="60"/>
      <c r="K3" s="60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9"/>
      <c r="G4" s="59"/>
      <c r="H4" s="59"/>
      <c r="I4" s="60"/>
      <c r="J4" s="60"/>
      <c r="K4" s="60"/>
    </row>
    <row r="5" spans="1:11" ht="45.75" thickBot="1">
      <c r="A5" s="61">
        <v>1</v>
      </c>
      <c r="B5" s="8" t="s">
        <v>169</v>
      </c>
      <c r="C5" s="8" t="s">
        <v>174</v>
      </c>
      <c r="D5" s="53">
        <v>3437430.01</v>
      </c>
      <c r="E5" s="62">
        <f>ROUND(D5/'Приложение 1'!$D$42*100,2)</f>
        <v>71.69</v>
      </c>
      <c r="F5" s="59"/>
      <c r="G5" s="59"/>
      <c r="H5" s="59"/>
      <c r="I5" s="60"/>
      <c r="J5" s="60"/>
      <c r="K5" s="60"/>
    </row>
    <row r="6" spans="1:11" ht="30.75" thickBot="1">
      <c r="A6" s="61">
        <v>2</v>
      </c>
      <c r="B6" s="48" t="s">
        <v>207</v>
      </c>
      <c r="C6" s="8" t="s">
        <v>194</v>
      </c>
      <c r="D6" s="76">
        <v>575382.5</v>
      </c>
      <c r="E6" s="62">
        <f>ROUND(D6/'Приложение 1'!$D$42*100,2)</f>
        <v>12</v>
      </c>
      <c r="F6" s="59"/>
      <c r="G6" s="59"/>
      <c r="H6" s="59"/>
      <c r="I6" s="60"/>
      <c r="J6" s="60"/>
      <c r="K6" s="60"/>
    </row>
    <row r="7" spans="1:11" ht="30.75" thickBot="1">
      <c r="A7" s="61">
        <v>3</v>
      </c>
      <c r="B7" s="48" t="s">
        <v>193</v>
      </c>
      <c r="C7" s="8" t="s">
        <v>194</v>
      </c>
      <c r="D7" s="75">
        <v>120000</v>
      </c>
      <c r="E7" s="62">
        <f>ROUND(D7/'Приложение 1'!$D$42*100,2)</f>
        <v>2.5</v>
      </c>
      <c r="F7" s="59"/>
      <c r="G7" s="59"/>
      <c r="H7" s="59"/>
      <c r="I7" s="60"/>
      <c r="J7" s="60"/>
      <c r="K7" s="60"/>
    </row>
    <row r="8" spans="1:11" ht="15.75" thickBot="1">
      <c r="A8" s="7" t="s">
        <v>32</v>
      </c>
      <c r="B8" s="8"/>
      <c r="C8" s="8"/>
      <c r="D8" s="41">
        <f>SUM(D5:D7)</f>
        <v>4132812.51</v>
      </c>
      <c r="E8" s="62">
        <f>SUM(E5:E7)</f>
        <v>86.19</v>
      </c>
      <c r="F8" s="59"/>
      <c r="G8" s="59"/>
      <c r="H8" s="59"/>
      <c r="I8" s="60"/>
      <c r="J8" s="60"/>
      <c r="K8" s="60"/>
    </row>
    <row r="9" spans="7:9" ht="15">
      <c r="G9" s="59"/>
      <c r="H9" s="59"/>
      <c r="I9" s="60"/>
    </row>
    <row r="11" ht="15">
      <c r="E11" s="47"/>
    </row>
    <row r="12" ht="15">
      <c r="D12" s="80"/>
    </row>
    <row r="13" ht="15">
      <c r="D13" s="80"/>
    </row>
    <row r="14" ht="15">
      <c r="D14" s="80"/>
    </row>
    <row r="15" ht="15">
      <c r="D15" s="80"/>
    </row>
    <row r="16" ht="15">
      <c r="D16" s="80"/>
    </row>
    <row r="17" ht="15">
      <c r="D17" s="80"/>
    </row>
    <row r="18" ht="15">
      <c r="D18" s="80"/>
    </row>
    <row r="19" ht="15">
      <c r="D19" s="80"/>
    </row>
    <row r="20" ht="15">
      <c r="D20" s="8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9"/>
  <sheetViews>
    <sheetView zoomScale="90" zoomScaleNormal="90" zoomScalePageLayoutView="0" workbookViewId="0" topLeftCell="B1">
      <selection activeCell="K15" sqref="K15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98" t="s">
        <v>23</v>
      </c>
      <c r="B1" s="98"/>
      <c r="C1" s="98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4" ht="105.75" thickBot="1">
      <c r="A7" s="7">
        <v>1</v>
      </c>
      <c r="B7" s="8" t="s">
        <v>177</v>
      </c>
      <c r="C7" s="44">
        <v>1027700132195</v>
      </c>
      <c r="D7" s="8">
        <v>1481</v>
      </c>
      <c r="E7" s="8">
        <v>1948</v>
      </c>
      <c r="F7" s="8">
        <v>643</v>
      </c>
      <c r="G7" s="8" t="s">
        <v>168</v>
      </c>
      <c r="H7" s="53">
        <v>2346403.77</v>
      </c>
      <c r="I7" s="8" t="s">
        <v>167</v>
      </c>
      <c r="J7" s="54">
        <f>ROUND(H7/'Приложение 1'!$D$40*100,2)</f>
        <v>6.39</v>
      </c>
      <c r="K7" s="48" t="s">
        <v>178</v>
      </c>
      <c r="L7" s="8" t="s">
        <v>167</v>
      </c>
      <c r="N7" s="85"/>
    </row>
    <row r="8" spans="1:14" ht="60.75" thickBot="1">
      <c r="A8" s="7">
        <v>2</v>
      </c>
      <c r="B8" s="14" t="s">
        <v>179</v>
      </c>
      <c r="C8" s="71">
        <v>1027700067328</v>
      </c>
      <c r="D8" s="46">
        <v>1326</v>
      </c>
      <c r="E8" s="72"/>
      <c r="F8" s="46">
        <v>643</v>
      </c>
      <c r="G8" s="46" t="s">
        <v>168</v>
      </c>
      <c r="H8" s="53">
        <v>54590.75</v>
      </c>
      <c r="I8" s="8" t="s">
        <v>167</v>
      </c>
      <c r="J8" s="54">
        <f>ROUND(H8/'Приложение 1'!$D$40*100,2)</f>
        <v>0.15</v>
      </c>
      <c r="K8" s="73" t="s">
        <v>180</v>
      </c>
      <c r="L8" s="8" t="s">
        <v>167</v>
      </c>
      <c r="N8" s="86"/>
    </row>
    <row r="9" spans="1:14" ht="60.75" thickBot="1">
      <c r="A9" s="7">
        <v>3</v>
      </c>
      <c r="B9" s="14" t="s">
        <v>185</v>
      </c>
      <c r="C9" s="44">
        <v>1144400000425</v>
      </c>
      <c r="D9" s="82" t="s">
        <v>190</v>
      </c>
      <c r="E9" s="82" t="s">
        <v>191</v>
      </c>
      <c r="F9" s="8">
        <v>643</v>
      </c>
      <c r="G9" s="46" t="s">
        <v>168</v>
      </c>
      <c r="H9" s="53">
        <v>211444.29</v>
      </c>
      <c r="I9" s="8" t="s">
        <v>167</v>
      </c>
      <c r="J9" s="54">
        <f>ROUND(H9/'Приложение 1'!$D$40*100,2)</f>
        <v>0.58</v>
      </c>
      <c r="K9" s="73" t="s">
        <v>192</v>
      </c>
      <c r="L9" s="8" t="s">
        <v>167</v>
      </c>
      <c r="N9" s="86"/>
    </row>
    <row r="10" spans="1:12" ht="15.75" thickBot="1">
      <c r="A10" s="13"/>
      <c r="B10" s="14"/>
      <c r="C10" s="14"/>
      <c r="D10" s="14"/>
      <c r="E10" s="14"/>
      <c r="F10" s="8"/>
      <c r="G10" s="14"/>
      <c r="H10" s="103"/>
      <c r="I10" s="14"/>
      <c r="J10" s="14"/>
      <c r="K10" s="14"/>
      <c r="L10" s="14"/>
    </row>
    <row r="11" spans="1:12" ht="15.75" thickBot="1">
      <c r="A11" s="13" t="s">
        <v>32</v>
      </c>
      <c r="B11" s="8"/>
      <c r="C11" s="8"/>
      <c r="D11" s="8"/>
      <c r="E11" s="8"/>
      <c r="F11" s="8"/>
      <c r="G11" s="8"/>
      <c r="H11" s="53">
        <f>H7+H8+H9</f>
        <v>2612438.81</v>
      </c>
      <c r="I11" s="8"/>
      <c r="J11" s="54">
        <f>J7+J8+J9</f>
        <v>7.12</v>
      </c>
      <c r="K11" s="8"/>
      <c r="L11" s="8"/>
    </row>
    <row r="13" ht="15">
      <c r="J13" s="47"/>
    </row>
    <row r="14" ht="15">
      <c r="J14" s="47"/>
    </row>
    <row r="15" ht="15">
      <c r="J15" s="47"/>
    </row>
    <row r="16" spans="2:10" ht="15">
      <c r="B16" s="37"/>
      <c r="J16" s="47"/>
    </row>
    <row r="17" spans="2:10" ht="15">
      <c r="B17" s="37"/>
      <c r="C17" s="37"/>
      <c r="J17" s="47"/>
    </row>
    <row r="18" ht="15">
      <c r="C18" s="37"/>
    </row>
    <row r="19" ht="15">
      <c r="J19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9"/>
  <sheetViews>
    <sheetView zoomScale="85" zoomScaleNormal="85" zoomScalePageLayoutView="0" workbookViewId="0" topLeftCell="A1">
      <selection activeCell="O17" sqref="O17"/>
    </sheetView>
  </sheetViews>
  <sheetFormatPr defaultColWidth="13.8515625" defaultRowHeight="15"/>
  <cols>
    <col min="1" max="1" width="13.8515625" style="0" customWidth="1"/>
    <col min="2" max="2" width="16.8515625" style="0" customWidth="1"/>
    <col min="3" max="3" width="17.8515625" style="0" customWidth="1"/>
    <col min="4" max="14" width="13.8515625" style="0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60.75" thickBot="1">
      <c r="A5" s="7">
        <v>1</v>
      </c>
      <c r="B5" s="8" t="s">
        <v>185</v>
      </c>
      <c r="C5" s="71">
        <v>1144400000425</v>
      </c>
      <c r="D5" s="81" t="s">
        <v>190</v>
      </c>
      <c r="E5" s="81" t="s">
        <v>191</v>
      </c>
      <c r="F5" s="46">
        <v>643</v>
      </c>
      <c r="G5" s="74">
        <v>44970</v>
      </c>
      <c r="H5" s="41" t="s">
        <v>209</v>
      </c>
      <c r="I5" s="8" t="s">
        <v>167</v>
      </c>
      <c r="J5" s="69">
        <v>45030</v>
      </c>
      <c r="K5" s="75">
        <v>34000000</v>
      </c>
      <c r="L5" s="8" t="s">
        <v>208</v>
      </c>
      <c r="M5" s="65">
        <v>7.65</v>
      </c>
      <c r="N5" s="8" t="s">
        <v>186</v>
      </c>
      <c r="O5" s="45">
        <f>ROUND(K5/'Приложение 1'!$D$40*100,2)</f>
        <v>92.59</v>
      </c>
      <c r="P5" s="73" t="s">
        <v>192</v>
      </c>
      <c r="Q5" s="8" t="s">
        <v>167</v>
      </c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77"/>
      <c r="N6" s="8"/>
      <c r="O6" s="8"/>
      <c r="P6" s="8"/>
      <c r="Q6" s="8"/>
    </row>
    <row r="7" spans="1:17" ht="15.75" thickBot="1">
      <c r="A7" s="7"/>
      <c r="B7" s="8"/>
      <c r="C7" s="71"/>
      <c r="D7" s="8"/>
      <c r="E7" s="8"/>
      <c r="F7" s="8"/>
      <c r="G7" s="40"/>
      <c r="H7" s="48"/>
      <c r="I7" s="8"/>
      <c r="J7" s="40"/>
      <c r="K7" s="75"/>
      <c r="L7" s="46"/>
      <c r="M7" s="46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75">
        <f>K5+K7</f>
        <v>34000000</v>
      </c>
      <c r="L13" s="8"/>
      <c r="M13" s="8"/>
      <c r="N13" s="8"/>
      <c r="O13" s="45">
        <f>O5</f>
        <v>92.59</v>
      </c>
      <c r="P13" s="8"/>
      <c r="Q13" s="8"/>
    </row>
    <row r="18" ht="15">
      <c r="H18" s="55"/>
    </row>
    <row r="19" ht="15">
      <c r="O19" s="4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" max="17" width="13.7109375" style="0" customWidth="1"/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" max="16" width="16.8515625" style="0" customWidth="1"/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99" t="s">
        <v>103</v>
      </c>
      <c r="B1" s="99"/>
      <c r="C1" s="99"/>
      <c r="D1" s="99"/>
      <c r="E1" s="99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Павел Космачев</cp:lastModifiedBy>
  <cp:lastPrinted>2022-05-18T10:43:36Z</cp:lastPrinted>
  <dcterms:created xsi:type="dcterms:W3CDTF">2016-08-31T15:57:23Z</dcterms:created>
  <dcterms:modified xsi:type="dcterms:W3CDTF">2023-03-15T16:41:19Z</dcterms:modified>
  <cp:category/>
  <cp:version/>
  <cp:contentType/>
  <cp:contentStatus/>
</cp:coreProperties>
</file>