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<sst xmlns="http://schemas.openxmlformats.org/spreadsheetml/2006/main" count="408" uniqueCount="216">
  <si>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</si>
  <si>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</si>
  <si>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</si>
  <si>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</si>
  <si>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</si>
  <si>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</si>
  <si>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</si>
  <si>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</si>
  <si>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</si>
  <si>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</si>
  <si>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</si>
  <si>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</si>
  <si>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</si>
  <si>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</si>
  <si>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</si>
  <si>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</si>
  <si>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</si>
  <si>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</si>
  <si>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</si>
  <si>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</si>
  <si>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</si>
  <si>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</si>
  <si>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</si>
  <si>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</si>
  <si>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</si>
  <si>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</si>
  <si>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</si>
  <si>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</si>
  <si>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</si>
  <si>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</si>
  <si>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</si>
  <si>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</si>
  <si>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</si>
  <si>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</si>
  <si>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</si>
  <si>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</si>
  <si>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</si>
  <si>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</si>
  <si>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</si>
  <si>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</si>
  <si>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</si>
  <si>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</si>
  <si>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</si>
  <si>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</si>
  <si>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</si>
  <si>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</si>
  <si>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</si>
  <si>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</si>
  <si>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</si>
  <si>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</si>
  <si>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</si>
  <si>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</si>
  <si>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</si>
  <si>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</si>
  <si>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</si>
  <si>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</si>
  <si>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</si>
  <si>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</si>
  <si>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</si>
  <si>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</si>
  <si>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</si>
  <si>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</si>
  <si>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</si>
  <si>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</si>
  <si>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</si>
  <si>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</si>
  <si>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</si>
  <si>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</si>
  <si>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</si>
  <si>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</si>
  <si>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</si>
  <si>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</si>
  <si>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</si>
  <si>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</si>
  <si>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</si>
  <si>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</si>
  <si>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</si>
  <si>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</si>
  <si>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</si>
  <si>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</si>
  <si>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</si>
  <si>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</si>
  <si>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</si>
  <si>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</si>
  <si>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</si>
  <si>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</si>
  <si>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</si>
  <si>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</si>
  <si>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</si>
  <si>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</si>
  <si>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</si>
  <si>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</si>
  <si>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</si>
  <si>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</si>
  <si>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</si>
  <si>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</si>
  <si>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</si>
  <si>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</si>
  <si>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</si>
  <si>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</si>
  <si>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</si>
  <si>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</si>
  <si>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</si>
  <si>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</si>
  <si>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</si>
  <si>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</si>
  <si>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</si>
  <si>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</si>
  <si>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</si>
  <si>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</si>
  <si>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</si>
  <si>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</si>
  <si>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</si>
  <si>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</si>
  <si>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</si>
  <si>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</si>
  <si>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</si>
  <si>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</si>
  <si>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</si>
  <si>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</si>
  <si>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</si>
  <si>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</si>
  <si>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</si>
  <si>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</si>
  <si>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</si>
  <si>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</si>
  <si>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</si>
  <si>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</si>
  <si>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</si>
  <si>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</si>
  <si>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</si>
  <si>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</si>
  <si>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</si>
  <si>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</si>
  <si>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</si>
  <si>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</si>
  <si>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</si>
  <si>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</si>
  <si>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</si>
  <si>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</si>
  <si>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</si>
  <si>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</si>
  <si>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</si>
  <si>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</si>
  <si>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</si>
  <si>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</si>
  <si>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</si>
  <si>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</si>
  <si>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</si>
  <si>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</si>
  <si>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</si>
  <si>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</si>
  <si>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</si>
  <si>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</si>
  <si>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</si>
  <si>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</si>
  <si>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</si>
  <si>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</si>
  <si>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</si>
  <si>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</si>
  <si>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</si>
  <si>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</si>
  <si>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</si>
  <si>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</si>
  <si>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</si>
  <si>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</si>
  <si>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</si>
  <si>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</si>
  <si>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</si>
  <si>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</si>
  <si>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</si>
  <si>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</si>
  <si>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</si>
  <si>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</si>
  <si>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</si>
  <si>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</si>
  <si>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</si>
  <si>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</si>
  <si>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</si>
  <si>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</si>
  <si>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</si>
  <si>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</si>
  <si>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</si>
  <si>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Код валюты задолженности</t>
  </si>
  <si>
    <t>Код государства регистрации</t>
  </si>
  <si>
    <t>Филиал "Корпоративный" ПАО "Совкомбанк"</t>
  </si>
  <si>
    <t>85 дней</t>
  </si>
  <si>
    <t>да</t>
  </si>
  <si>
    <t>начисленные проценты</t>
  </si>
  <si>
    <t>119991, Москва, ул.Вавилова, дом 24</t>
  </si>
  <si>
    <t>окончание срока депозита</t>
  </si>
  <si>
    <t>0963</t>
  </si>
  <si>
    <t>0010</t>
  </si>
  <si>
    <t>ruАА, Кредитное рейтинговое агентство «Эксперт РА»</t>
  </si>
  <si>
    <t>Депозитный договор №БВ-Ю-810/1100-4914873/1-22</t>
  </si>
  <si>
    <t>Резерв на оплату аудиторских услуг</t>
  </si>
  <si>
    <t>В соответствии со стандартами МСФО</t>
  </si>
  <si>
    <t>Обязательства по выплате краткосрочных вознаграждений работникам</t>
  </si>
  <si>
    <t>Разработка программ</t>
  </si>
  <si>
    <t>Договор б/н от 10.05.2012</t>
  </si>
  <si>
    <t>ООО "Софт - лидер"</t>
  </si>
  <si>
    <t>121099, Москва, переулок Проточный, дом 6, офис 4</t>
  </si>
  <si>
    <t>1127746248178</t>
  </si>
  <si>
    <t>по договору</t>
  </si>
  <si>
    <t>НДФЛ исчисленный налоговым агентом</t>
  </si>
  <si>
    <t>119048, Москва г, Доватора ул,12,2,5</t>
  </si>
  <si>
    <t>1047704058060</t>
  </si>
  <si>
    <t>Расчеты по социальному страхованию и обеспечению</t>
  </si>
  <si>
    <t>Расчеты по налогам на доходы физических лиц</t>
  </si>
  <si>
    <t>ИФНС России № 4 по г.Москве</t>
  </si>
  <si>
    <t xml:space="preserve">Начисление выплат по ФОТ, осуществляемых в следующем отчётном периоде </t>
  </si>
  <si>
    <t>Работники организации</t>
  </si>
  <si>
    <t xml:space="preserve"> -</t>
  </si>
  <si>
    <t>Платежи в государственный бюджет</t>
  </si>
  <si>
    <t>платежи в государственный бюджет</t>
  </si>
  <si>
    <t>Резерв на расчеты по социальному страхованию и обеспечению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</si>
</sst>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center" wrapText="1"/>
    </xf>
    <xf numFmtId="4" fontId="13" fillId="34" borderId="18" xfId="52" applyNumberFormat="1" applyFont="1" applyFill="1" applyBorder="1" applyAlignment="1">
      <alignment horizontal="right" vertical="top" wrapText="1"/>
      <protection/>
    </xf>
    <xf numFmtId="4" fontId="14" fillId="34" borderId="18" xfId="52" applyNumberFormat="1" applyFont="1" applyFill="1" applyBorder="1" applyAlignment="1">
      <alignment horizontal="right" vertical="top" wrapText="1"/>
      <protection/>
    </xf>
    <xf numFmtId="0" fontId="37" fillId="0" borderId="0" xfId="0" applyFont="1" applyAlignment="1">
      <alignment/>
    </xf>
    <xf numFmtId="4" fontId="13" fillId="0" borderId="18" xfId="53" applyNumberFormat="1" applyFont="1" applyBorder="1" applyAlignment="1">
      <alignment horizontal="right" vertical="top" wrapText="1"/>
      <protection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" xfId="52"/>
    <cellStyle name="Обычный_06.02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7">
      <selection activeCell="D18" sqref="D18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1" t="s">
        <v>181</v>
      </c>
      <c r="C1" s="91"/>
      <c r="D1" s="91"/>
      <c r="E1" s="91"/>
      <c r="F1" s="91"/>
    </row>
    <row r="2" spans="2:6" ht="91.5" customHeight="1">
      <c r="B2" s="91" t="s">
        <v>182</v>
      </c>
      <c r="C2" s="91"/>
      <c r="D2" s="91"/>
      <c r="E2" s="91"/>
      <c r="F2" s="91"/>
    </row>
    <row r="3" spans="2:6" ht="15" customHeight="1">
      <c r="B3" s="91"/>
      <c r="C3" s="91"/>
      <c r="D3" s="91"/>
      <c r="E3" s="91"/>
      <c r="F3" s="91"/>
    </row>
    <row r="4" spans="2:18" ht="54.75" customHeight="1">
      <c r="B4" s="92" t="s">
        <v>0</v>
      </c>
      <c r="C4" s="92"/>
      <c r="D4" s="92"/>
      <c r="E4" s="92"/>
      <c r="F4" s="92"/>
      <c r="G4" s="92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44957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93" t="s">
        <v>6</v>
      </c>
      <c r="C22" s="94"/>
      <c r="D22" s="9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53">
        <f>D24+D25</f>
        <v>36397670.57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53">
        <v>2897670.57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53">
        <v>33500000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557568.49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2">
        <f>D23+D39</f>
        <v>36955239.06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93" t="s">
        <v>165</v>
      </c>
      <c r="C41" s="94"/>
      <c r="D41" s="9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77">
        <v>6455591.52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93" t="s">
        <v>14</v>
      </c>
      <c r="C43" s="94"/>
      <c r="D43" s="9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100">
        <f>D40-D42</f>
        <v>30499647.540000003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101"/>
      <c r="E45" s="4"/>
      <c r="F45" s="6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93" t="s">
        <v>17</v>
      </c>
      <c r="C46" s="94"/>
      <c r="D46" s="95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f>20000000+(K47-3000000000)*0.0002</f>
        <v>21414179.271642</v>
      </c>
      <c r="E47" s="4"/>
      <c r="F47" s="4"/>
      <c r="G47" s="4"/>
      <c r="H47" s="4"/>
      <c r="I47" s="4"/>
      <c r="J47" s="4"/>
      <c r="K47" s="85">
        <v>10070896358.21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96" t="s">
        <v>166</v>
      </c>
      <c r="D48" s="9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8"/>
      <c r="D49" s="9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9.421875" style="0" customWidth="1"/>
    <col min="2" max="2" width="22.00390625" style="0" customWidth="1"/>
    <col min="3" max="3" width="43.00390625" style="0" customWidth="1"/>
    <col min="4" max="4" width="13.57421875" style="0" customWidth="1"/>
    <col min="5" max="5" width="13.8515625" style="0" customWidth="1"/>
    <col min="6" max="6" width="32.57421875" style="0" customWidth="1"/>
    <col min="7" max="7" width="33.140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3.003906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48" customHeight="1" thickBot="1">
      <c r="A5" s="7">
        <v>1</v>
      </c>
      <c r="B5" s="46" t="s">
        <v>188</v>
      </c>
      <c r="C5" s="46" t="s">
        <v>194</v>
      </c>
      <c r="D5" s="76">
        <v>44895</v>
      </c>
      <c r="E5" s="40">
        <v>44967</v>
      </c>
      <c r="F5" s="46" t="s">
        <v>185</v>
      </c>
      <c r="G5" s="40" t="s">
        <v>189</v>
      </c>
      <c r="H5" s="73">
        <v>1144400000425</v>
      </c>
      <c r="I5" s="53">
        <v>557568.49</v>
      </c>
      <c r="J5" s="53">
        <v>557568.49</v>
      </c>
      <c r="K5" s="80" t="s">
        <v>190</v>
      </c>
      <c r="L5" s="54">
        <f>ROUND(J5/'Приложение 1'!$D$40*100,2)</f>
        <v>1.51</v>
      </c>
      <c r="M5" s="75" t="s">
        <v>193</v>
      </c>
      <c r="N5" s="80" t="s">
        <v>167</v>
      </c>
      <c r="O5" s="48"/>
    </row>
    <row r="6" spans="1:15" ht="15.75" thickBot="1">
      <c r="A6" s="7"/>
      <c r="B6" s="46"/>
      <c r="C6" s="46"/>
      <c r="D6" s="76"/>
      <c r="E6" s="40"/>
      <c r="F6" s="46"/>
      <c r="G6" s="40"/>
      <c r="H6" s="73"/>
      <c r="I6" s="53"/>
      <c r="J6" s="53"/>
      <c r="K6" s="80"/>
      <c r="L6" s="54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I5+I6</f>
        <v>557568.49</v>
      </c>
      <c r="J11" s="53">
        <f>J5+J6</f>
        <v>557568.49</v>
      </c>
      <c r="K11" s="48"/>
      <c r="L11" s="54">
        <f>L5</f>
        <v>1.51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28.7109375" style="0" customWidth="1"/>
    <col min="4" max="4" width="15.28125" style="0" customWidth="1"/>
    <col min="5" max="5" width="21.140625" style="0" customWidth="1"/>
    <col min="6" max="6" width="35.421875" style="0" customWidth="1"/>
    <col min="7" max="7" width="61.140625" style="0" customWidth="1"/>
    <col min="8" max="8" width="12.8515625" style="0" customWidth="1"/>
    <col min="9" max="9" width="16.8515625" style="0" customWidth="1"/>
    <col min="10" max="10" width="16.8515625" style="55" customWidth="1"/>
    <col min="11" max="11" width="20.28125" style="55" customWidth="1"/>
  </cols>
  <sheetData>
    <row r="1" spans="1:11" ht="15">
      <c r="A1" s="104" t="s">
        <v>64</v>
      </c>
      <c r="B1" s="104"/>
      <c r="C1" s="4"/>
      <c r="D1" s="4"/>
      <c r="E1" s="4"/>
      <c r="F1" s="4"/>
      <c r="G1" s="4"/>
      <c r="H1" s="4"/>
      <c r="I1" s="4"/>
      <c r="J1" s="49"/>
      <c r="K1" s="49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9"/>
      <c r="K2" s="49"/>
    </row>
    <row r="3" spans="1:11" ht="15">
      <c r="A3" s="2" t="s">
        <v>112</v>
      </c>
      <c r="B3" s="4"/>
      <c r="C3" s="4"/>
      <c r="D3" s="4"/>
      <c r="E3" s="4"/>
      <c r="F3" s="4"/>
      <c r="G3" s="4"/>
      <c r="H3" s="4"/>
      <c r="I3" s="4"/>
      <c r="J3" s="49"/>
      <c r="K3" s="49"/>
    </row>
    <row r="4" spans="1:11" ht="15.75" thickBot="1">
      <c r="A4" s="3"/>
      <c r="B4" s="4"/>
      <c r="C4" s="4"/>
      <c r="D4" s="4"/>
      <c r="E4" s="4"/>
      <c r="F4" s="4"/>
      <c r="G4" s="4"/>
      <c r="H4" s="4"/>
      <c r="I4" s="4"/>
      <c r="J4" s="49"/>
      <c r="K4" s="49"/>
    </row>
    <row r="5" spans="1:11" ht="60.75" thickBot="1">
      <c r="A5" s="11" t="s">
        <v>24</v>
      </c>
      <c r="B5" s="12" t="s">
        <v>66</v>
      </c>
      <c r="C5" s="11" t="s">
        <v>58</v>
      </c>
      <c r="D5" s="11" t="s">
        <v>183</v>
      </c>
      <c r="E5" s="11" t="s">
        <v>59</v>
      </c>
      <c r="F5" s="12" t="s">
        <v>87</v>
      </c>
      <c r="G5" s="11" t="s">
        <v>65</v>
      </c>
      <c r="H5" s="12" t="s">
        <v>86</v>
      </c>
      <c r="I5" s="12" t="s">
        <v>142</v>
      </c>
      <c r="J5" s="50" t="s">
        <v>88</v>
      </c>
      <c r="K5" s="11" t="s">
        <v>184</v>
      </c>
    </row>
    <row r="6" spans="1:11" ht="15.75" thickBot="1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2">
        <v>9</v>
      </c>
      <c r="K6" s="52">
        <v>10</v>
      </c>
    </row>
    <row r="7" spans="1:11" ht="63.75" customHeight="1" thickBot="1">
      <c r="A7" s="43">
        <v>1</v>
      </c>
      <c r="B7" s="8" t="s">
        <v>197</v>
      </c>
      <c r="C7" s="8" t="s">
        <v>210</v>
      </c>
      <c r="D7" s="46">
        <v>643</v>
      </c>
      <c r="E7" s="76">
        <v>44964</v>
      </c>
      <c r="F7" s="46" t="s">
        <v>211</v>
      </c>
      <c r="G7" s="46" t="s">
        <v>212</v>
      </c>
      <c r="H7" s="78">
        <v>904484.57</v>
      </c>
      <c r="I7" s="78">
        <v>904484.57</v>
      </c>
      <c r="J7" s="86">
        <f>ROUND(H7/'Приложение 1'!$D$42*100,2)</f>
        <v>14.01</v>
      </c>
      <c r="K7" s="75">
        <v>643</v>
      </c>
    </row>
    <row r="8" spans="1:11" ht="13.5" customHeight="1" thickBot="1">
      <c r="A8" s="7"/>
      <c r="B8" s="8"/>
      <c r="C8" s="8"/>
      <c r="D8" s="8"/>
      <c r="E8" s="8"/>
      <c r="F8" s="8"/>
      <c r="G8" s="8"/>
      <c r="H8" s="8"/>
      <c r="I8" s="8"/>
      <c r="J8" s="48"/>
      <c r="K8" s="48"/>
    </row>
    <row r="9" spans="1:11" ht="13.5" customHeight="1" thickBot="1">
      <c r="A9" s="7"/>
      <c r="B9" s="8"/>
      <c r="C9" s="8"/>
      <c r="D9" s="8"/>
      <c r="E9" s="8"/>
      <c r="F9" s="8"/>
      <c r="G9" s="8"/>
      <c r="H9" s="8"/>
      <c r="I9" s="8"/>
      <c r="J9" s="48"/>
      <c r="K9" s="48"/>
    </row>
    <row r="10" spans="1:11" ht="15.75" thickBot="1">
      <c r="A10" s="7" t="s">
        <v>32</v>
      </c>
      <c r="B10" s="8"/>
      <c r="C10" s="8"/>
      <c r="D10" s="8"/>
      <c r="E10" s="8"/>
      <c r="F10" s="8"/>
      <c r="G10" s="8"/>
      <c r="H10" s="41">
        <f>H7</f>
        <v>904484.57</v>
      </c>
      <c r="I10" s="41">
        <f>I7</f>
        <v>904484.57</v>
      </c>
      <c r="J10" s="41">
        <f>J7</f>
        <v>14.01</v>
      </c>
      <c r="K10" s="48"/>
    </row>
    <row r="13" spans="8:10" ht="15">
      <c r="H13" s="82"/>
      <c r="J13" s="81"/>
    </row>
    <row r="14" ht="15">
      <c r="H14" s="82"/>
    </row>
    <row r="15" spans="8:10" ht="15">
      <c r="H15" s="82"/>
      <c r="J15" s="81"/>
    </row>
    <row r="16" ht="15">
      <c r="H16" s="82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0.7109375" style="0" customWidth="1"/>
    <col min="2" max="2" width="44.00390625" style="0" customWidth="1"/>
    <col min="3" max="3" width="31.8515625" style="0" customWidth="1"/>
    <col min="4" max="4" width="17.00390625" style="0" customWidth="1"/>
    <col min="5" max="5" width="22.7109375" style="0" customWidth="1"/>
    <col min="6" max="6" width="22.28125" style="0" customWidth="1"/>
    <col min="7" max="7" width="25.00390625" style="0" customWidth="1"/>
    <col min="8" max="8" width="18.28125" style="0" customWidth="1"/>
    <col min="9" max="9" width="18.28125" style="55" customWidth="1"/>
    <col min="10" max="10" width="18.7109375" style="55" customWidth="1"/>
    <col min="11" max="11" width="15.28125" style="55" customWidth="1"/>
    <col min="12" max="12" width="15.57421875" style="0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45.75" thickBot="1">
      <c r="A5" s="7">
        <v>1</v>
      </c>
      <c r="B5" s="8" t="s">
        <v>198</v>
      </c>
      <c r="C5" s="8" t="s">
        <v>199</v>
      </c>
      <c r="D5" s="76">
        <v>44967</v>
      </c>
      <c r="E5" s="8" t="s">
        <v>200</v>
      </c>
      <c r="F5" s="8" t="s">
        <v>201</v>
      </c>
      <c r="G5" s="68" t="s">
        <v>202</v>
      </c>
      <c r="H5" s="77">
        <v>1000000</v>
      </c>
      <c r="I5" s="77">
        <v>1000000</v>
      </c>
      <c r="J5" s="54">
        <f>ROUND(H5/'Приложение 1'!$D$42*100,2)</f>
        <v>15.49</v>
      </c>
      <c r="K5" s="48" t="s">
        <v>203</v>
      </c>
    </row>
    <row r="6" spans="1:11" ht="45.75" thickBot="1">
      <c r="A6" s="7">
        <v>2</v>
      </c>
      <c r="B6" s="8" t="s">
        <v>208</v>
      </c>
      <c r="C6" s="8" t="s">
        <v>204</v>
      </c>
      <c r="D6" s="76">
        <v>44964</v>
      </c>
      <c r="E6" s="8" t="s">
        <v>209</v>
      </c>
      <c r="F6" s="8" t="s">
        <v>205</v>
      </c>
      <c r="G6" s="68" t="s">
        <v>206</v>
      </c>
      <c r="H6" s="77">
        <v>160659</v>
      </c>
      <c r="I6" s="77">
        <v>160659</v>
      </c>
      <c r="J6" s="54">
        <f>ROUND(H6/'Приложение 1'!$D$42*100,2)</f>
        <v>2.49</v>
      </c>
      <c r="K6" s="48" t="s">
        <v>214</v>
      </c>
    </row>
    <row r="7" spans="1:11" ht="45" customHeight="1" thickBot="1">
      <c r="A7" s="7">
        <v>3</v>
      </c>
      <c r="B7" s="8" t="s">
        <v>207</v>
      </c>
      <c r="C7" s="8" t="s">
        <v>213</v>
      </c>
      <c r="D7" s="76">
        <v>44964</v>
      </c>
      <c r="E7" s="8" t="s">
        <v>209</v>
      </c>
      <c r="F7" s="8" t="s">
        <v>205</v>
      </c>
      <c r="G7" s="68" t="s">
        <v>206</v>
      </c>
      <c r="H7" s="77">
        <v>252148.11</v>
      </c>
      <c r="I7" s="77">
        <v>252148.11</v>
      </c>
      <c r="J7" s="54">
        <f>ROUND(H7/'Приложение 1'!$D$42*100,2)</f>
        <v>3.91</v>
      </c>
      <c r="K7" s="48" t="s">
        <v>214</v>
      </c>
    </row>
    <row r="8" spans="1:11" ht="15.75" thickBot="1">
      <c r="A8" s="7" t="s">
        <v>32</v>
      </c>
      <c r="B8" s="8"/>
      <c r="C8" s="8"/>
      <c r="D8" s="8"/>
      <c r="E8" s="8"/>
      <c r="F8" s="8"/>
      <c r="G8" s="8"/>
      <c r="H8" s="77">
        <f>H5+H6+H7</f>
        <v>1412807.1099999999</v>
      </c>
      <c r="I8" s="77">
        <f>I5+I6+I7</f>
        <v>1412807.1099999999</v>
      </c>
      <c r="J8" s="77">
        <f>J5+J6+J7</f>
        <v>21.89</v>
      </c>
      <c r="K8" s="48"/>
    </row>
    <row r="10" ht="15">
      <c r="I10" s="90"/>
    </row>
    <row r="11" spans="9:10" ht="15">
      <c r="I11" s="81"/>
      <c r="J11" s="56"/>
    </row>
    <row r="12" spans="9:10" ht="15">
      <c r="I12" s="81"/>
      <c r="J12" s="56"/>
    </row>
    <row r="13" spans="7:11" ht="15">
      <c r="G13" s="69"/>
      <c r="H13" s="82"/>
      <c r="J13" s="56"/>
      <c r="K13"/>
    </row>
    <row r="14" spans="7:11" ht="15">
      <c r="G14" s="70"/>
      <c r="J14" s="56"/>
      <c r="K14"/>
    </row>
    <row r="15" ht="15">
      <c r="G15" s="70"/>
    </row>
    <row r="17" ht="15">
      <c r="D17" s="8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2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421875" style="0" customWidth="1"/>
    <col min="2" max="2" width="34.281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3433166.03</v>
      </c>
      <c r="E5" s="62">
        <f>ROUND(D5/'Приложение 1'!$D$42*100,2)</f>
        <v>53.18</v>
      </c>
      <c r="F5" s="59"/>
      <c r="G5" s="59"/>
      <c r="I5" s="64"/>
      <c r="J5" s="60"/>
      <c r="K5" s="60"/>
    </row>
    <row r="6" spans="1:11" ht="30.75" thickBot="1">
      <c r="A6" s="61">
        <v>2</v>
      </c>
      <c r="B6" s="48" t="s">
        <v>215</v>
      </c>
      <c r="C6" s="8" t="s">
        <v>196</v>
      </c>
      <c r="D6" s="78">
        <v>585133.81</v>
      </c>
      <c r="E6" s="62">
        <f>ROUND(D6/'Приложение 1'!$D$42*100,2)</f>
        <v>9.06</v>
      </c>
      <c r="F6" s="59"/>
      <c r="G6" s="59"/>
      <c r="H6" s="59"/>
      <c r="I6" s="60"/>
      <c r="J6" s="60"/>
      <c r="K6" s="60"/>
    </row>
    <row r="7" spans="1:11" ht="30.75" thickBot="1">
      <c r="A7" s="61">
        <v>3</v>
      </c>
      <c r="B7" s="48" t="s">
        <v>195</v>
      </c>
      <c r="C7" s="8" t="s">
        <v>196</v>
      </c>
      <c r="D7" s="78">
        <v>120000</v>
      </c>
      <c r="E7" s="62">
        <f>ROUND(D7/'Приложение 1'!$D$42*100,2)</f>
        <v>1.86</v>
      </c>
      <c r="F7" s="59"/>
      <c r="G7" s="59"/>
      <c r="H7" s="59"/>
      <c r="I7" s="60"/>
      <c r="J7" s="60"/>
      <c r="K7" s="60"/>
    </row>
    <row r="8" spans="1:11" ht="15.75" thickBot="1">
      <c r="A8" s="7" t="s">
        <v>32</v>
      </c>
      <c r="B8" s="8"/>
      <c r="C8" s="8"/>
      <c r="D8" s="41">
        <f>SUM(D5:D7)</f>
        <v>4138299.84</v>
      </c>
      <c r="E8" s="62">
        <f>SUM(E5:E7)</f>
        <v>64.10000000000001</v>
      </c>
      <c r="F8" s="59"/>
      <c r="G8" s="59"/>
      <c r="H8" s="59"/>
      <c r="I8" s="64"/>
      <c r="J8" s="60"/>
      <c r="K8" s="60"/>
    </row>
    <row r="11" ht="15">
      <c r="E11" s="47"/>
    </row>
    <row r="12" ht="15">
      <c r="D12" s="82"/>
    </row>
    <row r="13" ht="15">
      <c r="D13" s="82"/>
    </row>
    <row r="14" ht="15">
      <c r="D14" s="82"/>
    </row>
    <row r="15" ht="15">
      <c r="D15" s="82"/>
    </row>
    <row r="16" ht="15">
      <c r="D16" s="82"/>
    </row>
    <row r="17" ht="15">
      <c r="D17" s="82"/>
    </row>
    <row r="18" ht="15">
      <c r="D18" s="82"/>
    </row>
    <row r="19" ht="15">
      <c r="D19" s="82"/>
    </row>
    <row r="20" ht="15">
      <c r="D20" s="8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9"/>
  <sheetViews>
    <sheetView zoomScale="90" zoomScaleNormal="90" zoomScalePageLayoutView="0" workbookViewId="0" topLeftCell="B1">
      <selection activeCell="J15" sqref="J14:J15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102" t="s">
        <v>23</v>
      </c>
      <c r="B1" s="102"/>
      <c r="C1" s="102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4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2761846.49</v>
      </c>
      <c r="I7" s="8" t="s">
        <v>167</v>
      </c>
      <c r="J7" s="54">
        <f>ROUND(H7/'Приложение 1'!$D$40*100,2)</f>
        <v>7.47</v>
      </c>
      <c r="K7" s="48" t="s">
        <v>178</v>
      </c>
      <c r="L7" s="8" t="s">
        <v>167</v>
      </c>
      <c r="N7" s="87"/>
    </row>
    <row r="8" spans="1:14" ht="60.75" thickBot="1">
      <c r="A8" s="7">
        <v>2</v>
      </c>
      <c r="B8" s="14" t="s">
        <v>179</v>
      </c>
      <c r="C8" s="73">
        <v>1027700067328</v>
      </c>
      <c r="D8" s="46">
        <v>1326</v>
      </c>
      <c r="E8" s="74"/>
      <c r="F8" s="46">
        <v>643</v>
      </c>
      <c r="G8" s="46" t="s">
        <v>168</v>
      </c>
      <c r="H8" s="41">
        <v>54590.75</v>
      </c>
      <c r="I8" s="8" t="s">
        <v>167</v>
      </c>
      <c r="J8" s="54">
        <f>ROUND(H8/'Приложение 1'!$D$40*100,2)</f>
        <v>0.15</v>
      </c>
      <c r="K8" s="75" t="s">
        <v>180</v>
      </c>
      <c r="L8" s="8" t="s">
        <v>167</v>
      </c>
      <c r="N8" s="88"/>
    </row>
    <row r="9" spans="1:14" ht="60.75" thickBot="1">
      <c r="A9" s="7">
        <v>3</v>
      </c>
      <c r="B9" s="14" t="s">
        <v>185</v>
      </c>
      <c r="C9" s="44">
        <v>1144400000425</v>
      </c>
      <c r="D9" s="84" t="s">
        <v>191</v>
      </c>
      <c r="E9" s="84" t="s">
        <v>192</v>
      </c>
      <c r="F9" s="8">
        <v>643</v>
      </c>
      <c r="G9" s="46" t="s">
        <v>168</v>
      </c>
      <c r="H9" s="41">
        <v>81233.33</v>
      </c>
      <c r="I9" s="8" t="s">
        <v>167</v>
      </c>
      <c r="J9" s="54">
        <f>ROUND(H9/'Приложение 1'!$D$40*100,2)</f>
        <v>0.22</v>
      </c>
      <c r="K9" s="75" t="s">
        <v>193</v>
      </c>
      <c r="L9" s="8" t="s">
        <v>167</v>
      </c>
      <c r="N9" s="88"/>
    </row>
    <row r="10" spans="1:12" ht="15.75" thickBot="1">
      <c r="A10" s="13"/>
      <c r="B10" s="14"/>
      <c r="C10" s="14"/>
      <c r="D10" s="14"/>
      <c r="E10" s="14"/>
      <c r="F10" s="8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H7+H8+H9</f>
        <v>2897670.5700000003</v>
      </c>
      <c r="I11" s="8"/>
      <c r="J11" s="54">
        <f>J7+J8+J9</f>
        <v>7.84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10" ht="15">
      <c r="B17" s="37"/>
      <c r="C17" s="37"/>
      <c r="J17" s="4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="85" zoomScaleNormal="85" zoomScalePageLayoutView="0" workbookViewId="0" topLeftCell="A1">
      <selection activeCell="P21" sqref="P21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60.75" thickBot="1">
      <c r="A5" s="7">
        <v>1</v>
      </c>
      <c r="B5" s="8" t="s">
        <v>185</v>
      </c>
      <c r="C5" s="73">
        <v>1144400000425</v>
      </c>
      <c r="D5" s="83" t="s">
        <v>191</v>
      </c>
      <c r="E5" s="83" t="s">
        <v>192</v>
      </c>
      <c r="F5" s="46">
        <v>643</v>
      </c>
      <c r="G5" s="76">
        <v>44881</v>
      </c>
      <c r="H5" s="41" t="s">
        <v>194</v>
      </c>
      <c r="I5" s="8" t="s">
        <v>167</v>
      </c>
      <c r="J5" s="71">
        <v>44967</v>
      </c>
      <c r="K5" s="77">
        <v>33500000</v>
      </c>
      <c r="L5" s="8" t="s">
        <v>186</v>
      </c>
      <c r="M5" s="66">
        <v>8.1</v>
      </c>
      <c r="N5" s="8" t="s">
        <v>187</v>
      </c>
      <c r="O5" s="45">
        <f>ROUND(K5/'Приложение 1'!$D$40*100,2)</f>
        <v>90.65</v>
      </c>
      <c r="P5" s="75" t="s">
        <v>193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79"/>
      <c r="N6" s="8"/>
      <c r="O6" s="8"/>
      <c r="P6" s="8"/>
      <c r="Q6" s="8"/>
    </row>
    <row r="7" spans="1:17" ht="15.75" thickBot="1">
      <c r="A7" s="7"/>
      <c r="B7" s="8"/>
      <c r="C7" s="73"/>
      <c r="D7" s="8"/>
      <c r="E7" s="8"/>
      <c r="F7" s="8"/>
      <c r="G7" s="40"/>
      <c r="H7" s="48"/>
      <c r="I7" s="8"/>
      <c r="J7" s="40"/>
      <c r="K7" s="77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78">
        <f>K5+K7</f>
        <v>33500000</v>
      </c>
      <c r="L13" s="8"/>
      <c r="M13" s="8"/>
      <c r="N13" s="8"/>
      <c r="O13" s="45">
        <f>O5</f>
        <v>90.65</v>
      </c>
      <c r="P13" s="8"/>
      <c r="Q13" s="8"/>
    </row>
    <row r="18" ht="15">
      <c r="H18" s="55"/>
    </row>
    <row r="19" ht="15">
      <c r="O19" s="4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103" t="s">
        <v>103</v>
      </c>
      <c r="B1" s="103"/>
      <c r="C1" s="103"/>
      <c r="D1" s="103"/>
      <c r="E1" s="103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2023-02-21T14:22:18Z</dcterms:modified>
  <cp:category/>
  <cp:version/>
  <cp:contentType/>
  <cp:contentStatus/>
</cp:coreProperties>
</file>