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<sst xmlns="http://schemas.openxmlformats.org/spreadsheetml/2006/main" count="382" uniqueCount="195">
  <si>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</si>
  <si>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</si>
  <si>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</si>
  <si>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</si>
  <si>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</si>
  <si>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</si>
  <si>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</si>
  <si>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</si>
  <si>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</si>
  <si>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</si>
  <si>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</si>
  <si>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</si>
  <si>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</si>
  <si>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</si>
  <si>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</si>
  <si>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</si>
  <si>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</si>
  <si>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</si>
  <si>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</si>
  <si>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</si>
  <si>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</si>
  <si>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</si>
  <si>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</si>
  <si>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</si>
  <si>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</si>
  <si>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</si>
  <si>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</si>
  <si>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</si>
  <si>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</si>
  <si>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</si>
  <si>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</si>
  <si>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</si>
  <si>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</si>
  <si>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</si>
  <si>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</si>
  <si>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</si>
  <si>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</si>
  <si>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</si>
  <si>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</si>
  <si>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</si>
  <si>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</si>
  <si>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</si>
  <si>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</si>
  <si>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</si>
  <si>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</si>
  <si>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</si>
  <si>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</si>
  <si>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</si>
  <si>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</si>
  <si>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</si>
  <si>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</si>
  <si>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</si>
  <si>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</si>
  <si>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</si>
  <si>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</si>
  <si>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</si>
  <si>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</si>
  <si>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</si>
  <si>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</si>
  <si>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</si>
  <si>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</si>
  <si>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</si>
  <si>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</si>
  <si>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</si>
  <si>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</si>
  <si>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</si>
  <si>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</si>
  <si>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</si>
  <si>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</si>
  <si>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</si>
  <si>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</si>
  <si>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</si>
  <si>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</si>
  <si>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</si>
  <si>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</si>
  <si>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</si>
  <si>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</si>
  <si>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</si>
  <si>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</si>
  <si>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</si>
  <si>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</si>
  <si>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</si>
  <si>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</si>
  <si>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</si>
  <si>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</si>
  <si>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</si>
  <si>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</si>
  <si>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</si>
  <si>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</si>
  <si>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</si>
  <si>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</si>
  <si>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</si>
  <si>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</si>
  <si>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</si>
  <si>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</si>
  <si>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</si>
  <si>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</si>
  <si>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</si>
  <si>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</si>
  <si>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</si>
  <si>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</si>
  <si>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</si>
  <si>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</si>
  <si>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</si>
  <si>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</si>
  <si>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</si>
  <si>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</si>
  <si>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</si>
  <si>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</si>
  <si>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</si>
  <si>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</si>
  <si>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</si>
  <si>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</si>
  <si>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</si>
  <si>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</si>
  <si>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</si>
  <si>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</si>
  <si>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</si>
  <si>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</si>
  <si>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</si>
  <si>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</si>
  <si>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</si>
  <si>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</si>
  <si>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</si>
  <si>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</si>
  <si>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</si>
  <si>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</si>
  <si>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</si>
  <si>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</si>
  <si>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</si>
  <si>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</si>
  <si>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</si>
  <si>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</si>
  <si>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</si>
  <si>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</si>
  <si>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</si>
  <si>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</si>
  <si>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</si>
  <si>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</si>
  <si>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</si>
  <si>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</si>
  <si>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</si>
  <si>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</si>
  <si>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</si>
  <si>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</si>
  <si>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</si>
  <si>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</si>
  <si>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</si>
  <si>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</si>
  <si>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</si>
  <si>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</si>
  <si>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</si>
  <si>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</si>
  <si>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</si>
  <si>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</si>
  <si>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</si>
  <si>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</si>
  <si>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</si>
  <si>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</si>
  <si>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</si>
  <si>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</si>
  <si>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</si>
  <si>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</si>
  <si>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</si>
  <si>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</si>
  <si>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</si>
  <si>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</si>
  <si>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</si>
  <si>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</si>
  <si>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</si>
  <si>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</si>
  <si>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</si>
  <si>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</si>
  <si>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</si>
  <si>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</si>
  <si>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</si>
  <si>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</si>
  <si>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</si>
  <si>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</si>
  <si>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</si>
  <si>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</si>
  <si>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</si>
  <si>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</si>
  <si>
    <t>Код валюты задолженности</t>
  </si>
  <si>
    <t>Код государства регистрации</t>
  </si>
  <si>
    <t>Филиал "Корпоративный" ПАО "Совкомбанк"</t>
  </si>
  <si>
    <t>85 дней</t>
  </si>
  <si>
    <t>да</t>
  </si>
  <si>
    <t>начисленные проценты</t>
  </si>
  <si>
    <t>119991, Москва, ул.Вавилова, дом 24</t>
  </si>
  <si>
    <t>окончание срока депозита</t>
  </si>
  <si>
    <t>0963</t>
  </si>
  <si>
    <t>0010</t>
  </si>
  <si>
    <t>ruАА, Кредитное рейтинговое агентство «Эксперт РА»</t>
  </si>
  <si>
    <t>Депозитный договор №БВ-Ю-810/1100-4914873/1-22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</si>
</sst>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25">
      <selection activeCell="F39" sqref="F39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.003906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97" t="s">
        <v>181</v>
      </c>
      <c r="C1" s="97"/>
      <c r="D1" s="97"/>
      <c r="E1" s="97"/>
      <c r="F1" s="97"/>
    </row>
    <row r="2" spans="2:6" ht="91.5" customHeight="1">
      <c r="B2" s="97" t="s">
        <v>182</v>
      </c>
      <c r="C2" s="97"/>
      <c r="D2" s="97"/>
      <c r="E2" s="97"/>
      <c r="F2" s="97"/>
    </row>
    <row r="3" spans="2:6" ht="15" customHeight="1">
      <c r="B3" s="97"/>
      <c r="C3" s="97"/>
      <c r="D3" s="97"/>
      <c r="E3" s="97"/>
      <c r="F3" s="97"/>
    </row>
    <row r="4" spans="2:18" ht="54.75" customHeight="1">
      <c r="B4" s="98" t="s">
        <v>0</v>
      </c>
      <c r="C4" s="98"/>
      <c r="D4" s="98"/>
      <c r="E4" s="98"/>
      <c r="F4" s="98"/>
      <c r="G4" s="98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44895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8" t="s">
        <v>6</v>
      </c>
      <c r="C22" s="89"/>
      <c r="D22" s="9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2">
        <f>D24+D25</f>
        <v>41804532.87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3">
        <v>8304532.87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3">
        <v>33500000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3">
        <v>96645.21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4">
        <f>D23+D39</f>
        <v>41901178.08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8" t="s">
        <v>165</v>
      </c>
      <c r="C41" s="89"/>
      <c r="D41" s="9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3">
        <f>108682.52</f>
        <v>108682.52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8" t="s">
        <v>14</v>
      </c>
      <c r="C43" s="89"/>
      <c r="D43" s="9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5">
        <f>D40-D42</f>
        <v>41792495.559999995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6"/>
      <c r="E45" s="4"/>
      <c r="F45" s="6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8" t="s">
        <v>17</v>
      </c>
      <c r="C46" s="89"/>
      <c r="D46" s="90"/>
      <c r="E46" s="4"/>
      <c r="F46" s="4"/>
      <c r="G46" s="4"/>
      <c r="H46" s="4"/>
      <c r="I46" s="4"/>
      <c r="J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f>20000000+(K47-3000000000)*0.0002</f>
        <v>21326510.347158</v>
      </c>
      <c r="E47" s="4"/>
      <c r="F47" s="4"/>
      <c r="G47" s="4"/>
      <c r="H47" s="4"/>
      <c r="I47" s="4"/>
      <c r="J47" s="4"/>
      <c r="K47" s="83">
        <v>9632551735.789999</v>
      </c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91" t="s">
        <v>166</v>
      </c>
      <c r="D48" s="9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93"/>
      <c r="D49" s="9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1:F1"/>
    <mergeCell ref="B2:F2"/>
    <mergeCell ref="B3:F3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4"/>
  <sheetViews>
    <sheetView zoomScalePageLayoutView="0" workbookViewId="0" topLeftCell="E1">
      <selection activeCell="O14" sqref="O14"/>
    </sheetView>
  </sheetViews>
  <sheetFormatPr defaultColWidth="9.140625" defaultRowHeight="15"/>
  <cols>
    <col min="1" max="1" width="19.421875" style="0" customWidth="1"/>
    <col min="2" max="2" width="22.00390625" style="0" customWidth="1"/>
    <col min="3" max="3" width="43.00390625" style="0" customWidth="1"/>
    <col min="4" max="4" width="13.57421875" style="0" customWidth="1"/>
    <col min="5" max="5" width="13.8515625" style="0" customWidth="1"/>
    <col min="6" max="6" width="32.57421875" style="0" customWidth="1"/>
    <col min="7" max="7" width="33.140625" style="0" customWidth="1"/>
    <col min="8" max="8" width="23.421875" style="0" customWidth="1"/>
    <col min="9" max="9" width="16.8515625" style="55" customWidth="1"/>
    <col min="10" max="10" width="20.28125" style="55" customWidth="1"/>
    <col min="11" max="11" width="23.00390625" style="55" customWidth="1"/>
    <col min="12" max="12" width="22.7109375" style="55" customWidth="1"/>
    <col min="13" max="13" width="20.7109375" style="55" customWidth="1"/>
    <col min="14" max="14" width="23.57421875" style="55" customWidth="1"/>
    <col min="15" max="15" width="27.421875" style="55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49"/>
      <c r="J1" s="49"/>
      <c r="K1" s="49"/>
      <c r="L1" s="49"/>
      <c r="M1" s="49"/>
      <c r="N1" s="49"/>
      <c r="O1" s="49"/>
    </row>
    <row r="2" spans="1:15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  <c r="L2" s="49"/>
      <c r="M2" s="49"/>
      <c r="N2" s="49"/>
      <c r="O2" s="49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0" t="s">
        <v>139</v>
      </c>
      <c r="J3" s="50" t="s">
        <v>140</v>
      </c>
      <c r="K3" s="50" t="s">
        <v>94</v>
      </c>
      <c r="L3" s="50" t="s">
        <v>30</v>
      </c>
      <c r="M3" s="51" t="s">
        <v>62</v>
      </c>
      <c r="N3" s="51" t="s">
        <v>63</v>
      </c>
      <c r="O3" s="51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</row>
    <row r="5" spans="1:15" ht="48" customHeight="1" thickBot="1">
      <c r="A5" s="7">
        <v>1</v>
      </c>
      <c r="B5" s="46" t="s">
        <v>188</v>
      </c>
      <c r="C5" s="46" t="s">
        <v>194</v>
      </c>
      <c r="D5" s="78">
        <v>44895</v>
      </c>
      <c r="E5" s="40">
        <v>44967</v>
      </c>
      <c r="F5" s="46" t="s">
        <v>185</v>
      </c>
      <c r="G5" s="40" t="s">
        <v>189</v>
      </c>
      <c r="H5" s="75">
        <v>1144400000425</v>
      </c>
      <c r="I5" s="53">
        <v>96645.21</v>
      </c>
      <c r="J5" s="53">
        <v>96645.21</v>
      </c>
      <c r="K5" s="82" t="s">
        <v>190</v>
      </c>
      <c r="L5" s="54">
        <f>ROUND(J5/'Приложение 1'!$D$40*100,2)</f>
        <v>0.23</v>
      </c>
      <c r="M5" s="77" t="s">
        <v>193</v>
      </c>
      <c r="N5" s="82" t="s">
        <v>167</v>
      </c>
      <c r="O5" s="48"/>
    </row>
    <row r="6" spans="1:15" ht="15.75" thickBot="1">
      <c r="A6" s="7"/>
      <c r="B6" s="46"/>
      <c r="C6" s="46"/>
      <c r="D6" s="78"/>
      <c r="E6" s="40"/>
      <c r="F6" s="46"/>
      <c r="G6" s="40"/>
      <c r="H6" s="75"/>
      <c r="I6" s="53"/>
      <c r="J6" s="53"/>
      <c r="K6" s="82"/>
      <c r="L6" s="54"/>
      <c r="M6" s="48"/>
      <c r="N6" s="48"/>
      <c r="O6" s="48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  <c r="L7" s="48"/>
      <c r="M7" s="48"/>
      <c r="N7" s="48"/>
      <c r="O7" s="48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  <c r="L8" s="48"/>
      <c r="M8" s="48"/>
      <c r="N8" s="48"/>
      <c r="O8" s="48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  <c r="L9" s="48"/>
      <c r="M9" s="48"/>
      <c r="N9" s="48"/>
      <c r="O9" s="48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  <c r="L10" s="48"/>
      <c r="M10" s="48"/>
      <c r="N10" s="48"/>
      <c r="O10" s="48"/>
    </row>
    <row r="11" spans="1:15" ht="15.75" thickBot="1">
      <c r="A11" s="7" t="s">
        <v>32</v>
      </c>
      <c r="B11" s="8"/>
      <c r="C11" s="8"/>
      <c r="D11" s="8"/>
      <c r="E11" s="8"/>
      <c r="F11" s="8"/>
      <c r="G11" s="8"/>
      <c r="H11" s="8"/>
      <c r="I11" s="53">
        <f>I5+I6</f>
        <v>96645.21</v>
      </c>
      <c r="J11" s="53">
        <f>J5+J6</f>
        <v>96645.21</v>
      </c>
      <c r="K11" s="48"/>
      <c r="L11" s="54">
        <f>L5</f>
        <v>0.23</v>
      </c>
      <c r="M11" s="48"/>
      <c r="N11" s="48"/>
      <c r="O11" s="48"/>
    </row>
    <row r="14" ht="15">
      <c r="L14" s="5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3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6.140625" style="0" customWidth="1"/>
    <col min="2" max="2" width="22.8515625" style="0" customWidth="1"/>
    <col min="3" max="3" width="26.57421875" style="0" customWidth="1"/>
    <col min="4" max="4" width="16.57421875" style="0" customWidth="1"/>
    <col min="5" max="5" width="21.140625" style="0" customWidth="1"/>
    <col min="6" max="6" width="35.421875" style="0" customWidth="1"/>
    <col min="7" max="7" width="61.140625" style="0" customWidth="1"/>
    <col min="8" max="8" width="12.8515625" style="0" customWidth="1"/>
    <col min="9" max="9" width="16.8515625" style="0" customWidth="1"/>
    <col min="10" max="10" width="16.8515625" style="55" customWidth="1"/>
    <col min="11" max="11" width="20.28125" style="55" customWidth="1"/>
  </cols>
  <sheetData>
    <row r="1" spans="1:11" ht="15">
      <c r="A1" s="101" t="s">
        <v>64</v>
      </c>
      <c r="B1" s="101"/>
      <c r="C1" s="4"/>
      <c r="D1" s="4"/>
      <c r="E1" s="4"/>
      <c r="F1" s="4"/>
      <c r="G1" s="4"/>
      <c r="H1" s="4"/>
      <c r="I1" s="4"/>
      <c r="J1" s="49"/>
      <c r="K1" s="49"/>
    </row>
    <row r="2" spans="1:11" ht="15">
      <c r="A2" s="4"/>
      <c r="B2" s="4"/>
      <c r="C2" s="4"/>
      <c r="D2" s="4"/>
      <c r="E2" s="4"/>
      <c r="F2" s="4"/>
      <c r="G2" s="4"/>
      <c r="H2" s="4"/>
      <c r="I2" s="4"/>
      <c r="J2" s="49"/>
      <c r="K2" s="49"/>
    </row>
    <row r="3" spans="1:11" ht="15">
      <c r="A3" s="2" t="s">
        <v>112</v>
      </c>
      <c r="B3" s="4"/>
      <c r="C3" s="4"/>
      <c r="D3" s="4"/>
      <c r="E3" s="4"/>
      <c r="F3" s="4"/>
      <c r="G3" s="4"/>
      <c r="H3" s="4"/>
      <c r="I3" s="4"/>
      <c r="J3" s="49"/>
      <c r="K3" s="49"/>
    </row>
    <row r="4" spans="1:11" ht="15.75" thickBot="1">
      <c r="A4" s="3"/>
      <c r="B4" s="4"/>
      <c r="C4" s="4"/>
      <c r="D4" s="4"/>
      <c r="E4" s="4"/>
      <c r="F4" s="4"/>
      <c r="G4" s="4"/>
      <c r="H4" s="4"/>
      <c r="I4" s="4"/>
      <c r="J4" s="49"/>
      <c r="K4" s="49"/>
    </row>
    <row r="5" spans="1:11" ht="60.75" thickBot="1">
      <c r="A5" s="11" t="s">
        <v>24</v>
      </c>
      <c r="B5" s="12" t="s">
        <v>66</v>
      </c>
      <c r="C5" s="11" t="s">
        <v>58</v>
      </c>
      <c r="D5" s="11" t="s">
        <v>183</v>
      </c>
      <c r="E5" s="11" t="s">
        <v>59</v>
      </c>
      <c r="F5" s="12" t="s">
        <v>87</v>
      </c>
      <c r="G5" s="11" t="s">
        <v>65</v>
      </c>
      <c r="H5" s="12" t="s">
        <v>86</v>
      </c>
      <c r="I5" s="12" t="s">
        <v>142</v>
      </c>
      <c r="J5" s="50" t="s">
        <v>88</v>
      </c>
      <c r="K5" s="11" t="s">
        <v>184</v>
      </c>
    </row>
    <row r="6" spans="1:11" ht="15.75" thickBot="1">
      <c r="A6" s="5">
        <v>1</v>
      </c>
      <c r="B6" s="5">
        <v>2</v>
      </c>
      <c r="C6" s="5">
        <v>3</v>
      </c>
      <c r="D6" s="5"/>
      <c r="E6" s="5">
        <v>4</v>
      </c>
      <c r="F6" s="5">
        <v>5</v>
      </c>
      <c r="G6" s="5">
        <v>6</v>
      </c>
      <c r="H6" s="5">
        <v>7</v>
      </c>
      <c r="I6" s="5">
        <v>8</v>
      </c>
      <c r="J6" s="52">
        <v>9</v>
      </c>
      <c r="K6" s="52">
        <v>10</v>
      </c>
    </row>
    <row r="7" spans="1:11" ht="14.25" customHeight="1" thickBot="1">
      <c r="A7" s="43"/>
      <c r="B7" s="46"/>
      <c r="C7" s="46"/>
      <c r="D7" s="46"/>
      <c r="E7" s="78"/>
      <c r="F7" s="46"/>
      <c r="G7" s="46"/>
      <c r="H7" s="80"/>
      <c r="I7" s="80"/>
      <c r="J7" s="77"/>
      <c r="K7" s="77"/>
    </row>
    <row r="8" spans="1:11" ht="14.25" customHeight="1" thickBot="1">
      <c r="A8" s="7"/>
      <c r="B8" s="8"/>
      <c r="C8" s="8"/>
      <c r="D8" s="8"/>
      <c r="E8" s="8"/>
      <c r="F8" s="8"/>
      <c r="G8" s="8"/>
      <c r="H8" s="8"/>
      <c r="I8" s="8"/>
      <c r="J8" s="48"/>
      <c r="K8" s="48"/>
    </row>
    <row r="9" spans="1:11" ht="14.25" customHeight="1" thickBot="1">
      <c r="A9" s="7"/>
      <c r="B9" s="8"/>
      <c r="C9" s="8"/>
      <c r="D9" s="8"/>
      <c r="E9" s="8"/>
      <c r="F9" s="8"/>
      <c r="G9" s="8"/>
      <c r="H9" s="8"/>
      <c r="I9" s="8"/>
      <c r="J9" s="48"/>
      <c r="K9" s="48"/>
    </row>
    <row r="10" spans="1:11" ht="15.75" thickBot="1">
      <c r="A10" s="7" t="s">
        <v>32</v>
      </c>
      <c r="B10" s="8"/>
      <c r="C10" s="8"/>
      <c r="D10" s="8"/>
      <c r="E10" s="8"/>
      <c r="F10" s="8"/>
      <c r="G10" s="8"/>
      <c r="H10" s="41">
        <f>H7</f>
        <v>0</v>
      </c>
      <c r="I10" s="41">
        <f>I7</f>
        <v>0</v>
      </c>
      <c r="J10" s="41">
        <f>J7</f>
        <v>0</v>
      </c>
      <c r="K10" s="48"/>
    </row>
    <row r="13" ht="15">
      <c r="J13" s="84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5" customWidth="1"/>
    <col min="10" max="10" width="20.28125" style="55" customWidth="1"/>
    <col min="11" max="11" width="21.28125" style="55" customWidth="1"/>
    <col min="12" max="12" width="15.57421875" style="0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49"/>
      <c r="J1" s="49"/>
      <c r="K1" s="49"/>
    </row>
    <row r="2" spans="1:11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0" t="s">
        <v>142</v>
      </c>
      <c r="J3" s="50" t="s">
        <v>88</v>
      </c>
      <c r="K3" s="50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</row>
    <row r="5" spans="1:11" ht="15.75" thickBot="1">
      <c r="A5" s="7"/>
      <c r="B5" s="8"/>
      <c r="C5" s="8"/>
      <c r="D5" s="40"/>
      <c r="E5" s="8"/>
      <c r="F5" s="8"/>
      <c r="G5" s="68"/>
      <c r="H5" s="79"/>
      <c r="I5" s="79"/>
      <c r="J5" s="54"/>
      <c r="K5" s="48"/>
    </row>
    <row r="6" spans="1:11" ht="15.75" thickBot="1">
      <c r="A6" s="7"/>
      <c r="B6" s="8"/>
      <c r="C6" s="8"/>
      <c r="D6" s="40"/>
      <c r="E6" s="8"/>
      <c r="F6" s="8"/>
      <c r="G6" s="68"/>
      <c r="H6" s="41"/>
      <c r="I6" s="53"/>
      <c r="J6" s="54"/>
      <c r="K6" s="48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</row>
    <row r="8" spans="1:11" ht="15.75" thickBot="1">
      <c r="A8" s="7" t="s">
        <v>32</v>
      </c>
      <c r="B8" s="8"/>
      <c r="C8" s="8"/>
      <c r="D8" s="8"/>
      <c r="E8" s="8"/>
      <c r="F8" s="8"/>
      <c r="G8" s="8"/>
      <c r="H8" s="79">
        <f>H5+H6</f>
        <v>0</v>
      </c>
      <c r="I8" s="79">
        <f>I5+I6</f>
        <v>0</v>
      </c>
      <c r="J8" s="79">
        <f>J5+J6</f>
        <v>0</v>
      </c>
      <c r="K8" s="48"/>
    </row>
    <row r="11" spans="9:10" ht="15">
      <c r="I11" s="84"/>
      <c r="J11" s="56"/>
    </row>
    <row r="12" ht="15">
      <c r="J12" s="56"/>
    </row>
    <row r="13" spans="7:11" ht="15">
      <c r="G13" s="69"/>
      <c r="K13"/>
    </row>
    <row r="14" spans="7:11" ht="15">
      <c r="G14" s="70"/>
      <c r="J14" s="56"/>
      <c r="K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3" customWidth="1"/>
    <col min="7" max="7" width="12.8515625" style="63" customWidth="1"/>
    <col min="8" max="8" width="16.8515625" style="63" customWidth="1"/>
    <col min="9" max="9" width="16.8515625" style="65" customWidth="1"/>
    <col min="10" max="10" width="20.28125" style="65" customWidth="1"/>
    <col min="11" max="11" width="21.28125" style="65" customWidth="1"/>
    <col min="12" max="16" width="9.00390625" style="55" customWidth="1"/>
  </cols>
  <sheetData>
    <row r="1" spans="1:11" ht="15">
      <c r="A1" s="2" t="s">
        <v>170</v>
      </c>
      <c r="B1" s="4"/>
      <c r="C1" s="4"/>
      <c r="D1" s="4"/>
      <c r="E1" s="4"/>
      <c r="F1" s="57"/>
      <c r="G1" s="57"/>
      <c r="H1" s="57"/>
      <c r="I1" s="58"/>
      <c r="J1" s="58"/>
      <c r="K1" s="58"/>
    </row>
    <row r="2" spans="1:11" ht="15.75" thickBot="1">
      <c r="A2" s="3"/>
      <c r="B2" s="4"/>
      <c r="C2" s="4"/>
      <c r="D2" s="4"/>
      <c r="E2" s="4"/>
      <c r="F2" s="57"/>
      <c r="G2" s="57"/>
      <c r="H2" s="57"/>
      <c r="I2" s="58"/>
      <c r="J2" s="58"/>
      <c r="K2" s="58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59"/>
      <c r="G3" s="59"/>
      <c r="H3" s="59"/>
      <c r="I3" s="60"/>
      <c r="J3" s="60"/>
      <c r="K3" s="60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9"/>
      <c r="G4" s="59"/>
      <c r="H4" s="59"/>
      <c r="I4" s="60"/>
      <c r="J4" s="60"/>
      <c r="K4" s="60"/>
    </row>
    <row r="5" spans="1:11" ht="45.75" thickBot="1">
      <c r="A5" s="61">
        <v>1</v>
      </c>
      <c r="B5" s="8" t="s">
        <v>169</v>
      </c>
      <c r="C5" s="8" t="s">
        <v>174</v>
      </c>
      <c r="D5" s="41">
        <v>108682.52</v>
      </c>
      <c r="E5" s="62">
        <f>ROUND(D5/'Приложение 1'!$D$42*100,2)</f>
        <v>100</v>
      </c>
      <c r="F5" s="59"/>
      <c r="G5" s="59"/>
      <c r="I5" s="64"/>
      <c r="J5" s="60"/>
      <c r="K5" s="60"/>
    </row>
    <row r="6" spans="1:11" ht="15.75" thickBot="1">
      <c r="A6" s="61"/>
      <c r="B6" s="48"/>
      <c r="C6" s="8"/>
      <c r="D6" s="41"/>
      <c r="E6" s="62"/>
      <c r="F6" s="59"/>
      <c r="G6" s="59"/>
      <c r="H6" s="59"/>
      <c r="I6" s="60"/>
      <c r="J6" s="60"/>
      <c r="K6" s="60"/>
    </row>
    <row r="7" spans="1:11" ht="15.75" thickBot="1">
      <c r="A7" s="7"/>
      <c r="B7" s="8"/>
      <c r="C7" s="8"/>
      <c r="D7" s="8"/>
      <c r="E7" s="5"/>
      <c r="F7" s="59"/>
      <c r="G7" s="59"/>
      <c r="H7" s="59"/>
      <c r="I7" s="60"/>
      <c r="J7" s="60"/>
      <c r="K7" s="60"/>
    </row>
    <row r="8" spans="1:11" ht="15.75" thickBot="1">
      <c r="A8" s="7" t="s">
        <v>32</v>
      </c>
      <c r="B8" s="8"/>
      <c r="C8" s="8"/>
      <c r="D8" s="41">
        <f>SUM(D5:D7)</f>
        <v>108682.52</v>
      </c>
      <c r="E8" s="62">
        <f>SUM(E5:E7)</f>
        <v>100</v>
      </c>
      <c r="F8" s="59"/>
      <c r="G8" s="59"/>
      <c r="H8" s="59"/>
      <c r="I8" s="64"/>
      <c r="J8" s="60"/>
      <c r="K8" s="60"/>
    </row>
    <row r="11" ht="15">
      <c r="E11" s="47"/>
    </row>
    <row r="12" ht="15">
      <c r="D12" s="8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L15" sqref="L15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9" t="s">
        <v>23</v>
      </c>
      <c r="B1" s="99"/>
      <c r="C1" s="99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8164008.79</v>
      </c>
      <c r="I7" s="8" t="s">
        <v>167</v>
      </c>
      <c r="J7" s="54">
        <f>ROUND(H7/'Приложение 1'!$D$40*100,2)</f>
        <v>19.48</v>
      </c>
      <c r="K7" s="48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5">
        <v>1027700067328</v>
      </c>
      <c r="D8" s="46">
        <v>1326</v>
      </c>
      <c r="E8" s="76"/>
      <c r="F8" s="46">
        <v>643</v>
      </c>
      <c r="G8" s="46" t="s">
        <v>168</v>
      </c>
      <c r="H8" s="41">
        <v>54590.75</v>
      </c>
      <c r="I8" s="8" t="s">
        <v>167</v>
      </c>
      <c r="J8" s="54">
        <f>ROUND(H8/'Приложение 1'!$D$40*100,2)</f>
        <v>0.13</v>
      </c>
      <c r="K8" s="77" t="s">
        <v>180</v>
      </c>
      <c r="L8" s="8" t="s">
        <v>167</v>
      </c>
    </row>
    <row r="9" spans="1:12" ht="60.75" thickBot="1">
      <c r="A9" s="7">
        <v>3</v>
      </c>
      <c r="B9" s="14" t="s">
        <v>185</v>
      </c>
      <c r="C9" s="44">
        <v>1144400000425</v>
      </c>
      <c r="D9" s="87" t="s">
        <v>191</v>
      </c>
      <c r="E9" s="87" t="s">
        <v>192</v>
      </c>
      <c r="F9" s="8">
        <v>643</v>
      </c>
      <c r="G9" s="46" t="s">
        <v>168</v>
      </c>
      <c r="H9" s="41">
        <v>85933.33</v>
      </c>
      <c r="I9" s="8" t="s">
        <v>167</v>
      </c>
      <c r="J9" s="54">
        <f>ROUND(H9/'Приложение 1'!$D$40*100,2)</f>
        <v>0.21</v>
      </c>
      <c r="K9" s="77" t="s">
        <v>193</v>
      </c>
      <c r="L9" s="8" t="s">
        <v>167</v>
      </c>
    </row>
    <row r="10" spans="1:12" ht="15.75" thickBot="1">
      <c r="A10" s="13"/>
      <c r="B10" s="14"/>
      <c r="C10" s="14"/>
      <c r="D10" s="14"/>
      <c r="E10" s="14"/>
      <c r="F10" s="8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H7+H8+H9</f>
        <v>8304532.87</v>
      </c>
      <c r="I11" s="8"/>
      <c r="J11" s="54">
        <f>J7+J8+J9</f>
        <v>19.82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10" ht="15">
      <c r="B17" s="37"/>
      <c r="C17" s="37"/>
      <c r="J17" s="4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"/>
  <sheetViews>
    <sheetView zoomScale="85" zoomScaleNormal="85" zoomScalePageLayoutView="0" workbookViewId="0" topLeftCell="A1">
      <selection activeCell="Q18" sqref="Q18"/>
    </sheetView>
  </sheetViews>
  <sheetFormatPr defaultColWidth="13.8515625" defaultRowHeight="15"/>
  <cols>
    <col min="1" max="1" width="13.8515625" style="0" customWidth="1"/>
    <col min="2" max="2" width="16.8515625" style="0" customWidth="1"/>
    <col min="3" max="3" width="17.8515625" style="0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60.75" thickBot="1">
      <c r="A5" s="7">
        <v>1</v>
      </c>
      <c r="B5" s="8" t="s">
        <v>185</v>
      </c>
      <c r="C5" s="75">
        <v>1144400000425</v>
      </c>
      <c r="D5" s="86" t="s">
        <v>191</v>
      </c>
      <c r="E5" s="86" t="s">
        <v>192</v>
      </c>
      <c r="F5" s="46">
        <v>643</v>
      </c>
      <c r="G5" s="78">
        <v>44881</v>
      </c>
      <c r="H5" s="41" t="s">
        <v>194</v>
      </c>
      <c r="I5" s="8" t="s">
        <v>167</v>
      </c>
      <c r="J5" s="71">
        <v>44967</v>
      </c>
      <c r="K5" s="79">
        <v>33500000</v>
      </c>
      <c r="L5" s="8" t="s">
        <v>186</v>
      </c>
      <c r="M5" s="66">
        <v>8.1</v>
      </c>
      <c r="N5" s="8" t="s">
        <v>187</v>
      </c>
      <c r="O5" s="45">
        <f>ROUND(K5/'Приложение 1'!$D$40*100,2)</f>
        <v>79.95</v>
      </c>
      <c r="P5" s="77" t="s">
        <v>193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1"/>
      <c r="N6" s="8"/>
      <c r="O6" s="8"/>
      <c r="P6" s="8"/>
      <c r="Q6" s="8"/>
    </row>
    <row r="7" spans="1:17" ht="15.75" thickBot="1">
      <c r="A7" s="7"/>
      <c r="B7" s="8"/>
      <c r="C7" s="75"/>
      <c r="D7" s="8"/>
      <c r="E7" s="8"/>
      <c r="F7" s="8"/>
      <c r="G7" s="40"/>
      <c r="H7" s="48"/>
      <c r="I7" s="8"/>
      <c r="J7" s="40"/>
      <c r="K7" s="79"/>
      <c r="L7" s="46"/>
      <c r="M7" s="46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80">
        <f>K5+K7</f>
        <v>33500000</v>
      </c>
      <c r="L13" s="8"/>
      <c r="M13" s="8"/>
      <c r="N13" s="8"/>
      <c r="O13" s="45">
        <f>O5</f>
        <v>79.95</v>
      </c>
      <c r="P13" s="8"/>
      <c r="Q13" s="8"/>
    </row>
    <row r="18" ht="15">
      <c r="H18" s="55"/>
    </row>
    <row r="19" ht="15">
      <c r="O19" s="4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100" t="s">
        <v>103</v>
      </c>
      <c r="B1" s="100"/>
      <c r="C1" s="100"/>
      <c r="D1" s="100"/>
      <c r="E1" s="100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2022-05-18T10:43:36Z</cp:lastPrinted>
  <dcterms:created xsi:type="dcterms:W3CDTF">2016-08-31T15:57:23Z</dcterms:created>
  <dcterms:modified xsi:type="dcterms:W3CDTF">2022-12-22T15:44:47Z</dcterms:modified>
  <cp:category/>
  <cp:version/>
  <cp:contentType/>
  <cp:contentStatus/>
</cp:coreProperties>
</file>